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45" windowHeight="1308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Estimate'!$A$1:$BT$49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fullCalcOnLoad="1"/>
</workbook>
</file>

<file path=xl/sharedStrings.xml><?xml version="1.0" encoding="utf-8"?>
<sst xmlns="http://schemas.openxmlformats.org/spreadsheetml/2006/main" count="212" uniqueCount="167">
  <si>
    <t>Radiation PCs, boots, gloves, masks, etc.</t>
  </si>
  <si>
    <t>Decon supplies &amp; consumables</t>
  </si>
  <si>
    <t>Note: HP &amp; ERWM coverage not included in this job.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</si>
  <si>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</si>
  <si>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</si>
  <si>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</si>
  <si>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</si>
  <si>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</si>
  <si>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</si>
  <si>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</si>
  <si>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</si>
  <si>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</si>
  <si>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</si>
  <si>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</si>
  <si>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</si>
  <si>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</si>
  <si>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</si>
  <si>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</si>
  <si>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</si>
  <si>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</si>
  <si>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</si>
  <si>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</si>
  <si>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</si>
  <si>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</si>
  <si>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</si>
  <si>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</si>
  <si>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</si>
  <si>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</si>
  <si>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</si>
  <si>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</si>
  <si>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</si>
  <si>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</si>
  <si>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</si>
  <si>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</si>
  <si>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</si>
  <si>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</si>
  <si>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</si>
  <si>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</si>
  <si>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Decon Ion Dump</t>
  </si>
  <si>
    <t>Decon Bending Magnet</t>
  </si>
  <si>
    <t>Decon 90 inch flange and neutralizer</t>
  </si>
  <si>
    <t>Decon exit spool piece</t>
  </si>
  <si>
    <t>Decon BL Lid</t>
  </si>
  <si>
    <t>Decon BL Box</t>
  </si>
  <si>
    <t>Decon Calorimeter</t>
  </si>
  <si>
    <t>Decon BL exterior and accoutrements</t>
  </si>
  <si>
    <t>Hardware and tools</t>
  </si>
  <si>
    <t>B-25 special sizes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</si>
  <si>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</si>
  <si>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</si>
  <si>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</si>
  <si>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</si>
  <si>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</si>
  <si>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</si>
  <si>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</si>
  <si>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</si>
  <si>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</si>
  <si>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</si>
  <si>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</si>
  <si>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</si>
  <si>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</si>
  <si>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</si>
  <si>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</si>
  <si>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</si>
  <si>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</si>
  <si>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</si>
  <si>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</si>
  <si>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</si>
  <si>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</si>
  <si>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</si>
  <si>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</si>
  <si>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</si>
  <si>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</si>
  <si>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</si>
  <si>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</si>
  <si>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</si>
  <si>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</si>
  <si>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</si>
  <si>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</si>
  <si>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</si>
  <si>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</si>
  <si>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</si>
  <si>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</si>
  <si>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</si>
  <si>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</si>
  <si>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</si>
  <si>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</si>
  <si>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</si>
  <si>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</si>
  <si>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</si>
  <si>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</si>
  <si>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</si>
  <si>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</si>
  <si>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</si>
  <si>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</si>
  <si>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</si>
  <si>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</si>
  <si>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</si>
  <si>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</si>
  <si>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</si>
  <si>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</si>
  <si>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</si>
  <si>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</si>
  <si>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</si>
  <si>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</si>
  <si>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</si>
  <si>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</si>
  <si>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</si>
  <si>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</si>
  <si>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</si>
  <si>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</si>
  <si>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</si>
  <si>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</si>
  <si>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</si>
  <si>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</si>
  <si>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</si>
  <si>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</si>
  <si>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</si>
  <si>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</si>
  <si>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</si>
  <si>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</si>
  <si>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</si>
  <si>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</si>
  <si>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</si>
  <si>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</si>
  <si>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</si>
  <si>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</si>
  <si>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</si>
  <si>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</si>
  <si>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</si>
  <si>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</si>
  <si>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</si>
  <si>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</si>
  <si>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</si>
  <si>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</si>
  <si>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</si>
  <si>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</si>
  <si>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</si>
  <si>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</si>
  <si>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</si>
  <si>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</si>
  <si>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</si>
  <si>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</si>
  <si>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</si>
  <si>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</si>
  <si>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NSTX Beamline 2 Decontamination</t>
  </si>
  <si>
    <t>Refer to Primavera Data-Base</t>
  </si>
  <si>
    <r>
      <t xml:space="preserve">Duration in </t>
    </r>
    <r>
      <rPr>
        <b/>
        <u val="single"/>
        <sz val="9"/>
        <color indexed="16"/>
        <rFont val="Times"/>
        <family val="1"/>
      </rPr>
      <t>WORK DAYS</t>
    </r>
  </si>
  <si>
    <t>Resp</t>
  </si>
  <si>
    <t>Tim Stevenson</t>
  </si>
  <si>
    <t xml:space="preserve">This job includes disassembly and decontamination activities of a TFTR Neutral Beam beamline in preparation for beamline refurbishment and reuse as an NSTX upgrade. </t>
  </si>
  <si>
    <t>Crew of 5 NB Techs with Supervisor</t>
  </si>
  <si>
    <t>2-Experience</t>
  </si>
  <si>
    <t>Radiation PCs, boots, gloves masks, etc…</t>
  </si>
  <si>
    <t>Cost estimate for FY2010 was based on costs incurred in FY2009 pro-rated for a full year of decon activities</t>
  </si>
  <si>
    <t>$135K</t>
  </si>
  <si>
    <t>2-Engineering 
Judgement</t>
  </si>
  <si>
    <t>See Tab-D</t>
  </si>
  <si>
    <t>Hardware/Tools, Decon Supplies &amp; Consumables</t>
  </si>
  <si>
    <t>Cost estimate for FY2010 was based on costs incurred in FY2009 for misc PCard expenses and stockroom withdrawls pro-rated for a full year of decon activities</t>
  </si>
  <si>
    <t xml:space="preserve">$112K* </t>
  </si>
  <si>
    <t>* Double the cost of PCard and StockRoom costs incurred in FY2009 and distributed evenly between "Hardaware &amp; Tools" and "Decon Suppies &amp; Consumables"</t>
  </si>
  <si>
    <t>B-25 Container Special Size</t>
  </si>
  <si>
    <t>$25K</t>
  </si>
  <si>
    <t>2- Engineering
Judgement</t>
  </si>
  <si>
    <t>Assumed we could incur costs as much as $25K if we had to fabricate Special Size B-25 container</t>
  </si>
  <si>
    <t>Decon Program Evaluation / Operation Impact Report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</si>
</sst>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1"/>
      <color indexed="16"/>
      <name val="Times"/>
      <family val="1"/>
    </font>
    <font>
      <b/>
      <sz val="10"/>
      <color indexed="12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b/>
      <sz val="9"/>
      <color indexed="16"/>
      <name val="Times"/>
      <family val="1"/>
    </font>
    <font>
      <b/>
      <u val="single"/>
      <sz val="9"/>
      <color indexed="16"/>
      <name val="Times"/>
      <family val="1"/>
    </font>
    <font>
      <b/>
      <i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19" fillId="4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4" borderId="0" xfId="0" applyFont="1" applyFill="1" applyAlignment="1">
      <alignment/>
    </xf>
    <xf numFmtId="194" fontId="6" fillId="4" borderId="0" xfId="0" applyNumberFormat="1" applyFont="1" applyFill="1" applyAlignment="1">
      <alignment/>
    </xf>
    <xf numFmtId="14" fontId="6" fillId="4" borderId="0" xfId="0" applyNumberFormat="1" applyFont="1" applyFill="1" applyAlignment="1">
      <alignment horizontal="left"/>
    </xf>
    <xf numFmtId="0" fontId="60" fillId="2" borderId="9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5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6" fillId="2" borderId="1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1" fillId="2" borderId="1" xfId="0" applyFont="1" applyFill="1" applyBorder="1" applyAlignment="1">
      <alignment horizontal="centerContinuous"/>
    </xf>
    <xf numFmtId="0" fontId="61" fillId="2" borderId="2" xfId="0" applyFont="1" applyFill="1" applyBorder="1" applyAlignment="1">
      <alignment horizontal="centerContinuous"/>
    </xf>
    <xf numFmtId="0" fontId="25" fillId="5" borderId="11" xfId="0" applyFont="1" applyFill="1" applyBorder="1" applyAlignment="1">
      <alignment horizontal="centerContinuous"/>
    </xf>
    <xf numFmtId="0" fontId="25" fillId="5" borderId="12" xfId="0" applyFont="1" applyFill="1" applyBorder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5" borderId="1" xfId="0" applyFont="1" applyFill="1" applyBorder="1" applyAlignment="1" applyProtection="1">
      <alignment/>
      <protection locked="0"/>
    </xf>
    <xf numFmtId="0" fontId="16" fillId="5" borderId="10" xfId="0" applyFont="1" applyFill="1" applyBorder="1" applyAlignment="1" applyProtection="1">
      <alignment/>
      <protection locked="0"/>
    </xf>
    <xf numFmtId="0" fontId="16" fillId="5" borderId="2" xfId="0" applyFont="1" applyFill="1" applyBorder="1" applyAlignment="1" applyProtection="1">
      <alignment/>
      <protection locked="0"/>
    </xf>
    <xf numFmtId="0" fontId="40" fillId="5" borderId="10" xfId="0" applyFont="1" applyFill="1" applyBorder="1" applyAlignment="1" applyProtection="1">
      <alignment horizontal="centerContinuous"/>
      <protection locked="0"/>
    </xf>
    <xf numFmtId="0" fontId="47" fillId="5" borderId="10" xfId="0" applyFont="1" applyFill="1" applyBorder="1" applyAlignment="1" applyProtection="1">
      <alignment horizontal="centerContinuous"/>
      <protection locked="0"/>
    </xf>
    <xf numFmtId="0" fontId="16" fillId="5" borderId="3" xfId="0" applyFont="1" applyFill="1" applyBorder="1" applyAlignment="1" applyProtection="1">
      <alignment/>
      <protection locked="0"/>
    </xf>
    <xf numFmtId="0" fontId="62" fillId="5" borderId="0" xfId="0" applyFont="1" applyFill="1" applyBorder="1" applyAlignment="1" applyProtection="1">
      <alignment horizontal="centerContinuous"/>
      <protection locked="0"/>
    </xf>
    <xf numFmtId="0" fontId="62" fillId="5" borderId="4" xfId="0" applyFont="1" applyFill="1" applyBorder="1" applyAlignment="1" applyProtection="1">
      <alignment horizontal="centerContinuous"/>
      <protection locked="0"/>
    </xf>
    <xf numFmtId="0" fontId="62" fillId="5" borderId="11" xfId="0" applyFont="1" applyFill="1" applyBorder="1" applyAlignment="1" applyProtection="1">
      <alignment horizontal="centerContinuous"/>
      <protection locked="0"/>
    </xf>
    <xf numFmtId="0" fontId="63" fillId="5" borderId="13" xfId="0" applyFont="1" applyFill="1" applyBorder="1" applyAlignment="1" applyProtection="1">
      <alignment horizontal="centerContinuous" wrapText="1"/>
      <protection locked="0"/>
    </xf>
    <xf numFmtId="0" fontId="63" fillId="5" borderId="11" xfId="0" applyFont="1" applyFill="1" applyBorder="1" applyAlignment="1" applyProtection="1">
      <alignment horizontal="centerContinuous" wrapText="1"/>
      <protection locked="0"/>
    </xf>
    <xf numFmtId="0" fontId="63" fillId="5" borderId="9" xfId="0" applyFont="1" applyFill="1" applyBorder="1" applyAlignment="1" applyProtection="1">
      <alignment horizontal="centerContinuous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19" fillId="5" borderId="9" xfId="0" applyFont="1" applyFill="1" applyBorder="1" applyAlignment="1" applyProtection="1">
      <alignment horizontal="centerContinuous" wrapText="1"/>
      <protection locked="0"/>
    </xf>
    <xf numFmtId="0" fontId="19" fillId="5" borderId="8" xfId="0" applyFont="1" applyFill="1" applyBorder="1" applyAlignment="1" applyProtection="1">
      <alignment horizontal="centerContinuous" wrapText="1"/>
      <protection locked="0"/>
    </xf>
    <xf numFmtId="0" fontId="49" fillId="5" borderId="14" xfId="0" applyFont="1" applyFill="1" applyBorder="1" applyAlignment="1" applyProtection="1">
      <alignment horizontal="centerContinuous" wrapText="1"/>
      <protection locked="0"/>
    </xf>
    <xf numFmtId="0" fontId="49" fillId="5" borderId="7" xfId="0" applyFont="1" applyFill="1" applyBorder="1" applyAlignment="1" applyProtection="1">
      <alignment horizontal="centerContinuous" wrapText="1"/>
      <protection locked="0"/>
    </xf>
    <xf numFmtId="0" fontId="59" fillId="5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48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0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4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1" fillId="6" borderId="12" xfId="0" applyNumberFormat="1" applyFont="1" applyFill="1" applyBorder="1" applyAlignment="1" applyProtection="1">
      <alignment/>
      <protection locked="0"/>
    </xf>
    <xf numFmtId="166" fontId="5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4" fillId="0" borderId="1" xfId="0" applyFont="1" applyBorder="1" applyAlignment="1" applyProtection="1" quotePrefix="1">
      <alignment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3" fillId="0" borderId="8" xfId="0" applyFont="1" applyBorder="1" applyAlignment="1" applyProtection="1">
      <alignment/>
      <protection locked="0"/>
    </xf>
    <xf numFmtId="0" fontId="53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left" wrapText="1"/>
      <protection locked="0"/>
    </xf>
    <xf numFmtId="0" fontId="54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4" fillId="5" borderId="16" xfId="0" applyNumberFormat="1" applyFont="1" applyFill="1" applyBorder="1" applyAlignment="1" applyProtection="1">
      <alignment horizontal="centerContinuous"/>
      <protection locked="0"/>
    </xf>
    <xf numFmtId="166" fontId="64" fillId="5" borderId="11" xfId="0" applyNumberFormat="1" applyFont="1" applyFill="1" applyBorder="1" applyAlignment="1" applyProtection="1">
      <alignment horizontal="centerContinuous"/>
      <protection locked="0"/>
    </xf>
    <xf numFmtId="0" fontId="64" fillId="5" borderId="11" xfId="0" applyFont="1" applyFill="1" applyBorder="1" applyAlignment="1" applyProtection="1">
      <alignment horizontal="centerContinuous"/>
      <protection locked="0"/>
    </xf>
    <xf numFmtId="0" fontId="64" fillId="5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5" borderId="8" xfId="0" applyFont="1" applyFill="1" applyBorder="1" applyAlignment="1" applyProtection="1">
      <alignment horizontal="center" textRotation="90" wrapText="1"/>
      <protection locked="0"/>
    </xf>
    <xf numFmtId="166" fontId="56" fillId="5" borderId="17" xfId="0" applyNumberFormat="1" applyFont="1" applyFill="1" applyBorder="1" applyAlignment="1" applyProtection="1">
      <alignment textRotation="90" wrapText="1"/>
      <protection locked="0"/>
    </xf>
    <xf numFmtId="166" fontId="56" fillId="5" borderId="18" xfId="0" applyNumberFormat="1" applyFont="1" applyFill="1" applyBorder="1" applyAlignment="1" applyProtection="1">
      <alignment textRotation="90" wrapText="1"/>
      <protection locked="0"/>
    </xf>
    <xf numFmtId="166" fontId="56" fillId="5" borderId="19" xfId="0" applyNumberFormat="1" applyFont="1" applyFill="1" applyBorder="1" applyAlignment="1" applyProtection="1">
      <alignment textRotation="90" wrapText="1"/>
      <protection locked="0"/>
    </xf>
    <xf numFmtId="0" fontId="57" fillId="5" borderId="17" xfId="0" applyFont="1" applyFill="1" applyBorder="1" applyAlignment="1" applyProtection="1">
      <alignment textRotation="90" wrapText="1"/>
      <protection locked="0"/>
    </xf>
    <xf numFmtId="0" fontId="57" fillId="5" borderId="18" xfId="0" applyFont="1" applyFill="1" applyBorder="1" applyAlignment="1" applyProtection="1">
      <alignment textRotation="90" wrapText="1"/>
      <protection locked="0"/>
    </xf>
    <xf numFmtId="0" fontId="57" fillId="5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5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4" borderId="0" xfId="0" applyFont="1" applyFill="1" applyAlignment="1" applyProtection="1">
      <alignment horizontal="center"/>
      <protection locked="0"/>
    </xf>
    <xf numFmtId="166" fontId="31" fillId="5" borderId="0" xfId="0" applyNumberFormat="1" applyFont="1" applyFill="1" applyAlignment="1" applyProtection="1">
      <alignment/>
      <protection locked="0"/>
    </xf>
    <xf numFmtId="184" fontId="30" fillId="5" borderId="0" xfId="15" applyNumberFormat="1" applyFont="1" applyFill="1" applyAlignment="1" applyProtection="1">
      <alignment/>
      <protection locked="0"/>
    </xf>
    <xf numFmtId="166" fontId="58" fillId="0" borderId="0" xfId="0" applyNumberFormat="1" applyFont="1" applyFill="1" applyAlignment="1" applyProtection="1">
      <alignment/>
      <protection locked="0"/>
    </xf>
    <xf numFmtId="166" fontId="58" fillId="0" borderId="0" xfId="0" applyNumberFormat="1" applyFont="1" applyFill="1" applyAlignment="1" applyProtection="1">
      <alignment horizontal="left"/>
      <protection locked="0"/>
    </xf>
    <xf numFmtId="0" fontId="58" fillId="0" borderId="0" xfId="0" applyFont="1" applyFill="1" applyAlignment="1" applyProtection="1">
      <alignment/>
      <protection locked="0"/>
    </xf>
    <xf numFmtId="166" fontId="58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6" fontId="0" fillId="5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5" borderId="0" xfId="0" applyNumberFormat="1" applyFill="1" applyBorder="1" applyAlignment="1" applyProtection="1">
      <alignment/>
      <protection locked="0"/>
    </xf>
    <xf numFmtId="166" fontId="8" fillId="5" borderId="0" xfId="0" applyNumberFormat="1" applyFont="1" applyFill="1" applyBorder="1" applyAlignment="1" applyProtection="1">
      <alignment horizontal="center"/>
      <protection locked="0"/>
    </xf>
    <xf numFmtId="166" fontId="2" fillId="5" borderId="0" xfId="0" applyNumberFormat="1" applyFont="1" applyFill="1" applyBorder="1" applyAlignment="1" applyProtection="1">
      <alignment horizontal="center"/>
      <protection locked="0"/>
    </xf>
    <xf numFmtId="166" fontId="0" fillId="5" borderId="0" xfId="0" applyNumberForma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25" fillId="4" borderId="11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9" fillId="4" borderId="8" xfId="0" applyFont="1" applyFill="1" applyBorder="1" applyAlignment="1">
      <alignment horizontal="center" wrapText="1"/>
    </xf>
    <xf numFmtId="0" fontId="16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/>
    </xf>
    <xf numFmtId="0" fontId="0" fillId="4" borderId="0" xfId="0" applyFill="1" applyAlignment="1">
      <alignment/>
    </xf>
    <xf numFmtId="194" fontId="0" fillId="4" borderId="0" xfId="0" applyNumberFormat="1" applyFill="1" applyAlignment="1">
      <alignment/>
    </xf>
    <xf numFmtId="14" fontId="0" fillId="4" borderId="0" xfId="0" applyNumberFormat="1" applyFill="1" applyAlignment="1">
      <alignment horizontal="left"/>
    </xf>
    <xf numFmtId="43" fontId="67" fillId="7" borderId="0" xfId="15" applyFont="1" applyFill="1" applyAlignment="1" applyProtection="1">
      <alignment/>
      <protection locked="0"/>
    </xf>
    <xf numFmtId="0" fontId="67" fillId="7" borderId="0" xfId="0" applyFont="1" applyFill="1" applyAlignment="1" applyProtection="1">
      <alignment/>
      <protection locked="0"/>
    </xf>
    <xf numFmtId="167" fontId="58" fillId="0" borderId="0" xfId="0" applyNumberFormat="1" applyFont="1" applyFill="1" applyAlignment="1">
      <alignment horizontal="center"/>
    </xf>
    <xf numFmtId="0" fontId="57" fillId="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69" fillId="0" borderId="16" xfId="0" applyFont="1" applyBorder="1" applyAlignment="1">
      <alignment horizontal="centerContinuous"/>
    </xf>
    <xf numFmtId="0" fontId="69" fillId="0" borderId="11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70" fillId="0" borderId="12" xfId="0" applyFont="1" applyBorder="1" applyAlignment="1">
      <alignment horizontal="centerContinuous"/>
    </xf>
    <xf numFmtId="0" fontId="69" fillId="2" borderId="16" xfId="0" applyFont="1" applyFill="1" applyBorder="1" applyAlignment="1">
      <alignment horizontal="centerContinuous"/>
    </xf>
    <xf numFmtId="0" fontId="69" fillId="2" borderId="11" xfId="0" applyFont="1" applyFill="1" applyBorder="1" applyAlignment="1">
      <alignment horizontal="centerContinuous"/>
    </xf>
    <xf numFmtId="0" fontId="69" fillId="2" borderId="12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70" fillId="2" borderId="12" xfId="0" applyFont="1" applyFill="1" applyBorder="1" applyAlignment="1">
      <alignment horizontal="centerContinuous"/>
    </xf>
    <xf numFmtId="0" fontId="68" fillId="9" borderId="22" xfId="0" applyFont="1" applyFill="1" applyBorder="1" applyAlignment="1" applyProtection="1">
      <alignment textRotation="90" wrapText="1"/>
      <protection locked="0"/>
    </xf>
    <xf numFmtId="0" fontId="65" fillId="9" borderId="15" xfId="0" applyFont="1" applyFill="1" applyBorder="1" applyAlignment="1" applyProtection="1">
      <alignment/>
      <protection locked="0"/>
    </xf>
    <xf numFmtId="0" fontId="68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64" fillId="5" borderId="10" xfId="0" applyFont="1" applyFill="1" applyBorder="1" applyAlignment="1" applyProtection="1">
      <alignment horizontal="centerContinuous"/>
      <protection locked="0"/>
    </xf>
    <xf numFmtId="0" fontId="0" fillId="5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2" fillId="0" borderId="0" xfId="0" applyFont="1" applyFill="1" applyBorder="1" applyAlignment="1">
      <alignment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169" fontId="2" fillId="0" borderId="0" xfId="0" applyNumberFormat="1" applyFont="1" applyFill="1" applyBorder="1" applyAlignment="1">
      <alignment horizontal="center" vertical="top"/>
    </xf>
    <xf numFmtId="44" fontId="0" fillId="0" borderId="0" xfId="17" applyFill="1" applyBorder="1" applyAlignment="1">
      <alignment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5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5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5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1" fillId="0" borderId="4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73" fillId="5" borderId="8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166" fontId="0" fillId="0" borderId="0" xfId="0" applyNumberForma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textRotation="91"/>
    </xf>
    <xf numFmtId="0" fontId="0" fillId="0" borderId="0" xfId="0" applyFill="1" applyBorder="1" applyAlignment="1">
      <alignment/>
    </xf>
    <xf numFmtId="5" fontId="2" fillId="5" borderId="10" xfId="0" applyNumberFormat="1" applyFont="1" applyFill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166" fontId="0" fillId="5" borderId="10" xfId="0" applyNumberFormat="1" applyFill="1" applyBorder="1" applyAlignment="1" applyProtection="1">
      <alignment/>
      <protection locked="0"/>
    </xf>
    <xf numFmtId="166" fontId="0" fillId="5" borderId="2" xfId="0" applyNumberFormat="1" applyFill="1" applyBorder="1" applyAlignment="1" applyProtection="1">
      <alignment/>
      <protection locked="0"/>
    </xf>
    <xf numFmtId="5" fontId="2" fillId="5" borderId="0" xfId="0" applyNumberFormat="1" applyFont="1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166" fontId="0" fillId="5" borderId="4" xfId="0" applyNumberFormat="1" applyFill="1" applyBorder="1" applyAlignment="1" applyProtection="1">
      <alignment/>
      <protection locked="0"/>
    </xf>
    <xf numFmtId="166" fontId="8" fillId="5" borderId="4" xfId="0" applyNumberFormat="1" applyFont="1" applyFill="1" applyBorder="1" applyAlignment="1" applyProtection="1">
      <alignment horizontal="center"/>
      <protection locked="0"/>
    </xf>
    <xf numFmtId="166" fontId="2" fillId="5" borderId="4" xfId="0" applyNumberFormat="1" applyFont="1" applyFill="1" applyBorder="1" applyAlignment="1" applyProtection="1">
      <alignment horizontal="center"/>
      <protection locked="0"/>
    </xf>
    <xf numFmtId="166" fontId="0" fillId="5" borderId="4" xfId="0" applyNumberForma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/>
      <protection locked="0"/>
    </xf>
    <xf numFmtId="0" fontId="2" fillId="5" borderId="6" xfId="0" applyFont="1" applyFill="1" applyBorder="1" applyAlignment="1" applyProtection="1">
      <alignment/>
      <protection locked="0"/>
    </xf>
    <xf numFmtId="0" fontId="37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1" fontId="30" fillId="5" borderId="0" xfId="15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left"/>
    </xf>
    <xf numFmtId="166" fontId="6" fillId="0" borderId="0" xfId="0" applyNumberFormat="1" applyFont="1" applyAlignment="1">
      <alignment wrapText="1"/>
    </xf>
    <xf numFmtId="184" fontId="26" fillId="0" borderId="0" xfId="15" applyNumberFormat="1" applyFont="1" applyAlignment="1" applyProtection="1">
      <alignment/>
      <protection locked="0"/>
    </xf>
    <xf numFmtId="42" fontId="0" fillId="0" borderId="0" xfId="18" applyFont="1" applyAlignment="1">
      <alignment horizontal="left" wrapText="1"/>
    </xf>
    <xf numFmtId="0" fontId="26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left" vertical="top" wrapText="1"/>
    </xf>
    <xf numFmtId="16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58</v>
      </c>
      <c r="B1" s="17"/>
    </row>
    <row r="2" spans="1:2" ht="20.25">
      <c r="A2" s="19"/>
      <c r="B2" s="20"/>
    </row>
    <row r="3" spans="1:5" s="30" customFormat="1" ht="18">
      <c r="A3" s="68" t="s">
        <v>127</v>
      </c>
      <c r="B3" s="356">
        <v>1180</v>
      </c>
      <c r="C3" s="9"/>
      <c r="E3" s="9"/>
    </row>
    <row r="4" spans="1:5" s="30" customFormat="1" ht="18">
      <c r="A4" s="68" t="s">
        <v>128</v>
      </c>
      <c r="B4" s="356">
        <v>2430</v>
      </c>
      <c r="C4" s="9"/>
      <c r="E4" s="9"/>
    </row>
    <row r="5" spans="1:5" s="30" customFormat="1" ht="18">
      <c r="A5" s="68" t="s">
        <v>129</v>
      </c>
      <c r="B5" s="21" t="s">
        <v>145</v>
      </c>
      <c r="C5" s="9"/>
      <c r="E5" s="9"/>
    </row>
    <row r="6" spans="1:5" s="30" customFormat="1" ht="18">
      <c r="A6" s="68" t="s">
        <v>130</v>
      </c>
      <c r="B6" s="21" t="s">
        <v>149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86</v>
      </c>
      <c r="B9" s="22"/>
    </row>
    <row r="10" spans="1:6" ht="131.25" customHeight="1">
      <c r="A10" s="19"/>
      <c r="B10" s="41" t="s">
        <v>150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96</v>
      </c>
      <c r="B12" s="22"/>
    </row>
    <row r="13" spans="1:2" ht="12.75">
      <c r="A13" s="19"/>
      <c r="B13" s="94" t="s">
        <v>146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97</v>
      </c>
      <c r="B19" s="22"/>
    </row>
    <row r="20" spans="1:2" ht="12.75">
      <c r="A20" s="19"/>
      <c r="B20" s="24" t="s">
        <v>113</v>
      </c>
    </row>
    <row r="21" spans="1:2" ht="12.75">
      <c r="A21" s="19"/>
      <c r="B21" s="24" t="s">
        <v>112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113</v>
      </c>
    </row>
    <row r="25" spans="1:2" ht="12.75">
      <c r="A25" s="19"/>
      <c r="B25" s="24" t="s">
        <v>114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116</v>
      </c>
      <c r="E28" s="40" t="s">
        <v>95</v>
      </c>
    </row>
    <row r="29" spans="1:2" ht="12.75">
      <c r="A29" s="19"/>
      <c r="B29" s="24" t="s">
        <v>115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520"/>
  <sheetViews>
    <sheetView zoomScale="75" zoomScaleNormal="75" workbookViewId="0" topLeftCell="A1">
      <selection activeCell="AV27" sqref="AV27"/>
    </sheetView>
  </sheetViews>
  <sheetFormatPr defaultColWidth="9.140625" defaultRowHeight="12.75"/>
  <cols>
    <col min="1" max="1" width="5.7109375" style="95" bestFit="1" customWidth="1"/>
    <col min="2" max="2" width="6.421875" style="95" customWidth="1"/>
    <col min="3" max="3" width="2.421875" style="95" customWidth="1"/>
    <col min="4" max="4" width="34.7109375" style="95" customWidth="1"/>
    <col min="5" max="5" width="9.28125" style="95" customWidth="1"/>
    <col min="6" max="6" width="10.28125" style="176" bestFit="1" customWidth="1"/>
    <col min="7" max="10" width="3.8515625" style="177" customWidth="1"/>
    <col min="11" max="11" width="11.421875" style="177" customWidth="1"/>
    <col min="12" max="12" width="11.140625" style="0" hidden="1" customWidth="1"/>
    <col min="13" max="13" width="11.7109375" style="0" hidden="1" customWidth="1"/>
    <col min="14" max="18" width="0.85546875" style="249" customWidth="1"/>
    <col min="19" max="19" width="3.57421875" style="95" bestFit="1" customWidth="1"/>
    <col min="20" max="20" width="5.421875" style="182" bestFit="1" customWidth="1"/>
    <col min="21" max="21" width="5.8515625" style="182" bestFit="1" customWidth="1"/>
    <col min="22" max="24" width="4.00390625" style="182" customWidth="1"/>
    <col min="25" max="28" width="4.00390625" style="95" customWidth="1"/>
    <col min="29" max="29" width="3.7109375" style="95" customWidth="1"/>
    <col min="30" max="30" width="4.00390625" style="95" customWidth="1"/>
    <col min="31" max="31" width="6.140625" style="95" bestFit="1" customWidth="1"/>
    <col min="32" max="32" width="4.00390625" style="95" customWidth="1"/>
    <col min="33" max="33" width="6.57421875" style="95" bestFit="1" customWidth="1"/>
    <col min="34" max="34" width="5.57421875" style="95" customWidth="1"/>
    <col min="35" max="38" width="4.00390625" style="95" customWidth="1"/>
    <col min="39" max="40" width="6.28125" style="95" hidden="1" customWidth="1"/>
    <col min="41" max="41" width="7.00390625" style="95" hidden="1" customWidth="1"/>
    <col min="42" max="44" width="6.28125" style="95" hidden="1" customWidth="1"/>
    <col min="45" max="46" width="5.00390625" style="256" hidden="1" customWidth="1"/>
    <col min="47" max="47" width="20.7109375" style="0" customWidth="1"/>
    <col min="48" max="48" width="12.00390625" style="0" bestFit="1" customWidth="1"/>
    <col min="49" max="70" width="3.421875" style="0" hidden="1" customWidth="1"/>
    <col min="71" max="96" width="3.7109375" style="0" hidden="1" customWidth="1"/>
    <col min="97" max="16384" width="8.8515625" style="0" customWidth="1"/>
  </cols>
  <sheetData>
    <row r="1" spans="2:37" ht="18.75">
      <c r="B1" s="96" t="str">
        <f>+'Tab A Description'!A3</f>
        <v>Cost Center:</v>
      </c>
      <c r="C1" s="96"/>
      <c r="D1" s="96"/>
      <c r="E1" s="357">
        <f>+'Tab A Description'!B3</f>
        <v>1180</v>
      </c>
      <c r="F1" s="97"/>
      <c r="G1" s="98"/>
      <c r="H1" s="98"/>
      <c r="I1" s="98"/>
      <c r="J1" s="98"/>
      <c r="K1" s="98"/>
      <c r="L1" s="56"/>
      <c r="M1" s="56"/>
      <c r="N1" s="238"/>
      <c r="O1" s="238"/>
      <c r="P1" s="238"/>
      <c r="Q1" s="238"/>
      <c r="R1" s="238"/>
      <c r="S1" s="9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99"/>
      <c r="B2" s="96" t="str">
        <f>+'Tab A Description'!A4</f>
        <v>Job Number:</v>
      </c>
      <c r="C2" s="100"/>
      <c r="D2" s="100"/>
      <c r="E2" s="357">
        <f>+'Tab A Description'!B4</f>
        <v>2430</v>
      </c>
      <c r="F2" s="101"/>
      <c r="G2" s="102"/>
      <c r="H2" s="102"/>
      <c r="I2" s="102"/>
      <c r="J2" s="102"/>
      <c r="K2" s="102"/>
      <c r="L2" s="57"/>
      <c r="M2" s="57"/>
      <c r="N2" s="239"/>
      <c r="O2" s="239"/>
      <c r="P2" s="239"/>
      <c r="Q2" s="239"/>
      <c r="R2" s="239"/>
      <c r="S2" s="100"/>
      <c r="T2"/>
      <c r="U2"/>
      <c r="V2"/>
      <c r="W2"/>
      <c r="X2"/>
      <c r="Y2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99"/>
      <c r="AM2" s="99"/>
      <c r="AN2" s="99"/>
      <c r="AO2" s="99"/>
      <c r="AP2" s="99"/>
      <c r="AQ2" s="99"/>
      <c r="AR2" s="99"/>
      <c r="AS2" s="257"/>
      <c r="AT2" s="257"/>
    </row>
    <row r="3" spans="1:46" s="32" customFormat="1" ht="17.25" customHeight="1">
      <c r="A3" s="99"/>
      <c r="B3" s="96" t="str">
        <f>+'Tab A Description'!A5</f>
        <v>Job Title: </v>
      </c>
      <c r="C3" s="100"/>
      <c r="D3" s="100"/>
      <c r="E3" s="357" t="str">
        <f>+'Tab A Description'!B5</f>
        <v>NSTX Beamline 2 Decontamination</v>
      </c>
      <c r="F3" s="101"/>
      <c r="G3" s="102"/>
      <c r="H3" s="102"/>
      <c r="I3" s="102"/>
      <c r="J3" s="102"/>
      <c r="K3" s="102"/>
      <c r="L3" s="57"/>
      <c r="M3" s="57"/>
      <c r="N3" s="239"/>
      <c r="O3" s="239"/>
      <c r="P3" s="239"/>
      <c r="Q3" s="239"/>
      <c r="R3" s="239"/>
      <c r="S3" s="100"/>
      <c r="T3" s="183"/>
      <c r="U3" s="99"/>
      <c r="V3" s="183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257"/>
      <c r="AT3" s="257"/>
    </row>
    <row r="4" spans="1:46" s="32" customFormat="1" ht="17.25" customHeight="1" thickBot="1">
      <c r="A4" s="99"/>
      <c r="B4" s="96" t="str">
        <f>+'Tab A Description'!A6</f>
        <v>Job Manager: </v>
      </c>
      <c r="C4" s="100"/>
      <c r="D4" s="100"/>
      <c r="E4" s="357" t="str">
        <f>+'Tab A Description'!B6</f>
        <v>Tim Stevenson</v>
      </c>
      <c r="F4" s="101"/>
      <c r="G4" s="102"/>
      <c r="H4" s="102"/>
      <c r="I4" s="102"/>
      <c r="J4" s="102"/>
      <c r="K4" s="102"/>
      <c r="L4" s="57"/>
      <c r="M4" s="57"/>
      <c r="N4" s="239"/>
      <c r="O4" s="239"/>
      <c r="P4" s="239"/>
      <c r="Q4" s="239"/>
      <c r="R4" s="239"/>
      <c r="S4" s="100"/>
      <c r="T4" s="183"/>
      <c r="U4" s="99"/>
      <c r="V4" s="183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257"/>
      <c r="AT4" s="257"/>
    </row>
    <row r="5" spans="2:47" ht="15" customHeight="1" thickBot="1">
      <c r="B5" s="103"/>
      <c r="C5" s="104"/>
      <c r="D5" s="104"/>
      <c r="E5" s="104"/>
      <c r="F5" s="105"/>
      <c r="G5" s="296"/>
      <c r="H5" s="296"/>
      <c r="I5" s="296"/>
      <c r="J5" s="296"/>
      <c r="K5" s="296"/>
      <c r="L5" s="33"/>
      <c r="M5" s="33"/>
      <c r="N5" s="240"/>
      <c r="O5" s="240"/>
      <c r="P5" s="240"/>
      <c r="Q5" s="240"/>
      <c r="R5" s="240"/>
      <c r="S5" s="104"/>
      <c r="T5" s="184" t="s">
        <v>76</v>
      </c>
      <c r="U5" s="185"/>
      <c r="V5" s="185"/>
      <c r="W5" s="185"/>
      <c r="X5" s="185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7"/>
      <c r="AR5" s="186"/>
      <c r="AS5" s="297"/>
      <c r="AT5" s="298"/>
      <c r="AU5" s="8"/>
    </row>
    <row r="6" spans="1:96" s="31" customFormat="1" ht="22.5" customHeight="1" thickBot="1">
      <c r="A6" s="106"/>
      <c r="B6" s="107"/>
      <c r="C6" s="107"/>
      <c r="D6" s="107"/>
      <c r="E6" s="108"/>
      <c r="F6" s="109" t="s">
        <v>137</v>
      </c>
      <c r="G6" s="110"/>
      <c r="H6" s="110"/>
      <c r="I6" s="110"/>
      <c r="J6" s="110"/>
      <c r="K6" s="110"/>
      <c r="L6" s="90"/>
      <c r="M6" s="91"/>
      <c r="N6" s="241"/>
      <c r="O6" s="241"/>
      <c r="P6" s="241"/>
      <c r="Q6" s="241"/>
      <c r="R6" s="241"/>
      <c r="S6" s="188"/>
      <c r="T6" s="289" t="s">
        <v>131</v>
      </c>
      <c r="U6" s="290"/>
      <c r="V6" s="290"/>
      <c r="W6" s="290"/>
      <c r="X6" s="291"/>
      <c r="Y6" s="189" t="s">
        <v>29</v>
      </c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1"/>
      <c r="AN6" s="191"/>
      <c r="AO6" s="190"/>
      <c r="AP6" s="190"/>
      <c r="AQ6" s="191"/>
      <c r="AR6" s="191"/>
      <c r="AS6" s="294" t="s">
        <v>24</v>
      </c>
      <c r="AT6" s="295" t="s">
        <v>24</v>
      </c>
      <c r="AW6" s="277" t="s">
        <v>59</v>
      </c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9"/>
      <c r="BI6" s="273" t="s">
        <v>60</v>
      </c>
      <c r="BJ6" s="274"/>
      <c r="BK6" s="275"/>
      <c r="BL6" s="275"/>
      <c r="BM6" s="275"/>
      <c r="BN6" s="275"/>
      <c r="BO6" s="275"/>
      <c r="BP6" s="275"/>
      <c r="BQ6" s="275"/>
      <c r="BR6" s="275"/>
      <c r="BS6" s="275"/>
      <c r="BT6" s="276"/>
      <c r="BU6" s="277" t="s">
        <v>20</v>
      </c>
      <c r="BV6" s="278"/>
      <c r="BW6" s="280"/>
      <c r="BX6" s="280"/>
      <c r="BY6" s="280"/>
      <c r="BZ6" s="280"/>
      <c r="CA6" s="280"/>
      <c r="CB6" s="280"/>
      <c r="CC6" s="280"/>
      <c r="CD6" s="280"/>
      <c r="CE6" s="280"/>
      <c r="CF6" s="281"/>
      <c r="CG6" s="273" t="s">
        <v>21</v>
      </c>
      <c r="CH6" s="274"/>
      <c r="CI6" s="275"/>
      <c r="CJ6" s="275"/>
      <c r="CK6" s="275"/>
      <c r="CL6" s="275"/>
      <c r="CM6" s="275"/>
      <c r="CN6" s="275"/>
      <c r="CO6" s="275"/>
      <c r="CP6" s="275"/>
      <c r="CQ6" s="275"/>
      <c r="CR6" s="276"/>
    </row>
    <row r="7" spans="1:46" s="31" customFormat="1" ht="25.5" customHeight="1" thickBot="1">
      <c r="A7" s="111"/>
      <c r="B7" s="112" t="s">
        <v>77</v>
      </c>
      <c r="C7" s="112"/>
      <c r="D7" s="112"/>
      <c r="E7" s="113"/>
      <c r="F7" s="114" t="s">
        <v>72</v>
      </c>
      <c r="G7" s="115"/>
      <c r="H7" s="116"/>
      <c r="I7" s="116"/>
      <c r="J7" s="116"/>
      <c r="K7" s="117"/>
      <c r="L7" s="88" t="s">
        <v>70</v>
      </c>
      <c r="M7" s="89"/>
      <c r="N7" s="242"/>
      <c r="O7" s="242"/>
      <c r="P7" s="242"/>
      <c r="Q7" s="242"/>
      <c r="R7" s="242"/>
      <c r="S7" s="192"/>
      <c r="T7" s="193">
        <v>1.308</v>
      </c>
      <c r="U7" s="194">
        <v>1000</v>
      </c>
      <c r="V7" s="194">
        <v>1716</v>
      </c>
      <c r="W7" s="194">
        <v>1716</v>
      </c>
      <c r="X7" s="195">
        <v>1716</v>
      </c>
      <c r="Y7" s="196">
        <v>168.7</v>
      </c>
      <c r="Z7" s="197">
        <v>168.7</v>
      </c>
      <c r="AA7" s="197">
        <v>156.5</v>
      </c>
      <c r="AB7" s="197"/>
      <c r="AC7" s="197">
        <v>128.59</v>
      </c>
      <c r="AD7" s="197">
        <v>108.44</v>
      </c>
      <c r="AE7" s="197">
        <v>78.33</v>
      </c>
      <c r="AF7" s="197">
        <v>78.33</v>
      </c>
      <c r="AG7" s="197">
        <v>78.33</v>
      </c>
      <c r="AH7" s="197">
        <v>180.79</v>
      </c>
      <c r="AI7" s="197"/>
      <c r="AJ7" s="197"/>
      <c r="AK7" s="197"/>
      <c r="AL7" s="197"/>
      <c r="AM7" s="197">
        <v>116.7</v>
      </c>
      <c r="AN7" s="197">
        <v>116.7</v>
      </c>
      <c r="AO7" s="198"/>
      <c r="AP7" s="198"/>
      <c r="AQ7" s="198"/>
      <c r="AR7" s="198"/>
      <c r="AS7" s="292"/>
      <c r="AT7" s="293"/>
    </row>
    <row r="8" spans="1:96" s="34" customFormat="1" ht="97.5" customHeight="1" thickBot="1">
      <c r="A8" s="118" t="s">
        <v>67</v>
      </c>
      <c r="B8" s="119" t="s">
        <v>75</v>
      </c>
      <c r="C8" s="120"/>
      <c r="D8" s="119"/>
      <c r="E8" s="119" t="s">
        <v>148</v>
      </c>
      <c r="F8" s="358" t="s">
        <v>147</v>
      </c>
      <c r="G8" s="121" t="s">
        <v>71</v>
      </c>
      <c r="H8" s="122"/>
      <c r="I8" s="122"/>
      <c r="J8" s="122"/>
      <c r="K8" s="123" t="s">
        <v>69</v>
      </c>
      <c r="L8" s="73" t="s">
        <v>138</v>
      </c>
      <c r="M8" s="73" t="s">
        <v>139</v>
      </c>
      <c r="N8" s="243"/>
      <c r="O8" s="243"/>
      <c r="P8" s="243"/>
      <c r="Q8" s="243"/>
      <c r="R8" s="243"/>
      <c r="S8" s="199" t="s">
        <v>73</v>
      </c>
      <c r="T8" s="200" t="s">
        <v>135</v>
      </c>
      <c r="U8" s="201" t="s">
        <v>136</v>
      </c>
      <c r="V8" s="201" t="s">
        <v>134</v>
      </c>
      <c r="W8" s="201" t="s">
        <v>132</v>
      </c>
      <c r="X8" s="202" t="s">
        <v>133</v>
      </c>
      <c r="Y8" s="203" t="s">
        <v>140</v>
      </c>
      <c r="Z8" s="204" t="s">
        <v>19</v>
      </c>
      <c r="AA8" s="204" t="s">
        <v>141</v>
      </c>
      <c r="AB8" s="204" t="s">
        <v>28</v>
      </c>
      <c r="AC8" s="204" t="s">
        <v>27</v>
      </c>
      <c r="AD8" s="204" t="s">
        <v>142</v>
      </c>
      <c r="AE8" s="204" t="s">
        <v>30</v>
      </c>
      <c r="AF8" s="204" t="s">
        <v>31</v>
      </c>
      <c r="AG8" s="204" t="s">
        <v>32</v>
      </c>
      <c r="AH8" s="204" t="s">
        <v>143</v>
      </c>
      <c r="AI8" s="204" t="s">
        <v>18</v>
      </c>
      <c r="AJ8" s="204" t="s">
        <v>33</v>
      </c>
      <c r="AK8" s="204" t="s">
        <v>34</v>
      </c>
      <c r="AL8" s="204" t="s">
        <v>48</v>
      </c>
      <c r="AM8" s="205" t="s">
        <v>49</v>
      </c>
      <c r="AN8" s="205" t="s">
        <v>35</v>
      </c>
      <c r="AO8" s="204" t="s">
        <v>144</v>
      </c>
      <c r="AP8" s="204"/>
      <c r="AQ8" s="205"/>
      <c r="AR8" s="255"/>
      <c r="AS8" s="282" t="s">
        <v>22</v>
      </c>
      <c r="AT8" s="284" t="s">
        <v>23</v>
      </c>
      <c r="AU8" s="55" t="s">
        <v>37</v>
      </c>
      <c r="AV8" s="53" t="s">
        <v>36</v>
      </c>
      <c r="AW8" s="267">
        <v>39722</v>
      </c>
      <c r="AX8" s="267">
        <v>39753</v>
      </c>
      <c r="AY8" s="267">
        <v>39783</v>
      </c>
      <c r="AZ8" s="267">
        <v>39814</v>
      </c>
      <c r="BA8" s="267">
        <v>39845</v>
      </c>
      <c r="BB8" s="267">
        <v>39873</v>
      </c>
      <c r="BC8" s="267">
        <v>39904</v>
      </c>
      <c r="BD8" s="267">
        <v>39934</v>
      </c>
      <c r="BE8" s="267">
        <v>39965</v>
      </c>
      <c r="BF8" s="267">
        <v>39995</v>
      </c>
      <c r="BG8" s="267">
        <v>40026</v>
      </c>
      <c r="BH8" s="267">
        <v>40057</v>
      </c>
      <c r="BI8" s="270">
        <v>40087</v>
      </c>
      <c r="BJ8" s="270">
        <v>40118</v>
      </c>
      <c r="BK8" s="270">
        <v>40148</v>
      </c>
      <c r="BL8" s="270">
        <v>40179</v>
      </c>
      <c r="BM8" s="270">
        <v>40210</v>
      </c>
      <c r="BN8" s="270">
        <v>40238</v>
      </c>
      <c r="BO8" s="270">
        <v>40269</v>
      </c>
      <c r="BP8" s="270">
        <v>40299</v>
      </c>
      <c r="BQ8" s="270">
        <v>40330</v>
      </c>
      <c r="BR8" s="270">
        <v>40360</v>
      </c>
      <c r="BS8" s="270">
        <v>40391</v>
      </c>
      <c r="BT8" s="270">
        <v>40422</v>
      </c>
      <c r="BU8" s="267">
        <v>40452</v>
      </c>
      <c r="BV8" s="267">
        <v>40483</v>
      </c>
      <c r="BW8" s="267">
        <v>40513</v>
      </c>
      <c r="BX8" s="267">
        <v>40544</v>
      </c>
      <c r="BY8" s="267">
        <v>40575</v>
      </c>
      <c r="BZ8" s="267">
        <v>40603</v>
      </c>
      <c r="CA8" s="267">
        <v>40634</v>
      </c>
      <c r="CB8" s="267">
        <v>40664</v>
      </c>
      <c r="CC8" s="267">
        <v>40695</v>
      </c>
      <c r="CD8" s="267">
        <v>40725</v>
      </c>
      <c r="CE8" s="267">
        <v>40756</v>
      </c>
      <c r="CF8" s="267">
        <v>40787</v>
      </c>
      <c r="CG8" s="270">
        <v>40817</v>
      </c>
      <c r="CH8" s="270">
        <v>40848</v>
      </c>
      <c r="CI8" s="270">
        <v>40878</v>
      </c>
      <c r="CJ8" s="270">
        <v>40909</v>
      </c>
      <c r="CK8" s="270">
        <v>40940</v>
      </c>
      <c r="CL8" s="270">
        <v>40969</v>
      </c>
      <c r="CM8" s="270">
        <v>41000</v>
      </c>
      <c r="CN8" s="270">
        <v>41030</v>
      </c>
      <c r="CO8" s="270">
        <v>41061</v>
      </c>
      <c r="CP8" s="270">
        <v>41091</v>
      </c>
      <c r="CQ8" s="270">
        <v>41122</v>
      </c>
      <c r="CR8" s="270">
        <v>41153</v>
      </c>
    </row>
    <row r="9" spans="1:96" s="35" customFormat="1" ht="34.5" customHeight="1" thickBot="1">
      <c r="A9" s="124" t="s">
        <v>68</v>
      </c>
      <c r="B9" s="125" t="s">
        <v>74</v>
      </c>
      <c r="C9" s="124"/>
      <c r="D9" s="126"/>
      <c r="E9" s="126"/>
      <c r="F9" s="127"/>
      <c r="G9" s="128"/>
      <c r="H9" s="128"/>
      <c r="I9" s="128"/>
      <c r="J9" s="128"/>
      <c r="K9" s="128"/>
      <c r="L9" s="74"/>
      <c r="M9" s="75"/>
      <c r="N9" s="70"/>
      <c r="O9" s="70"/>
      <c r="P9" s="70"/>
      <c r="Q9" s="70"/>
      <c r="R9" s="70"/>
      <c r="S9" s="206"/>
      <c r="T9" s="252">
        <v>1.226</v>
      </c>
      <c r="U9" s="252">
        <v>1.226</v>
      </c>
      <c r="V9" s="252">
        <v>1.712</v>
      </c>
      <c r="W9" s="252">
        <v>1.232</v>
      </c>
      <c r="X9" s="252">
        <v>1.892</v>
      </c>
      <c r="Y9" s="253">
        <v>188.6</v>
      </c>
      <c r="Z9" s="253">
        <v>124.9</v>
      </c>
      <c r="AA9" s="253">
        <v>139.7</v>
      </c>
      <c r="AB9" s="253">
        <v>101.3</v>
      </c>
      <c r="AC9" s="253">
        <v>74.4</v>
      </c>
      <c r="AD9" s="253">
        <v>173.4</v>
      </c>
      <c r="AE9" s="253">
        <v>151</v>
      </c>
      <c r="AF9" s="253">
        <v>119</v>
      </c>
      <c r="AG9" s="253">
        <v>84.4</v>
      </c>
      <c r="AH9" s="253">
        <v>159.9</v>
      </c>
      <c r="AI9" s="253">
        <v>150.9</v>
      </c>
      <c r="AJ9" s="253">
        <v>119.2</v>
      </c>
      <c r="AK9" s="253">
        <v>90.3</v>
      </c>
      <c r="AL9" s="253">
        <v>142.83</v>
      </c>
      <c r="AM9" s="253">
        <v>177</v>
      </c>
      <c r="AN9" s="253">
        <v>208.3</v>
      </c>
      <c r="AO9" s="253">
        <v>150.77</v>
      </c>
      <c r="AP9" s="207">
        <v>1</v>
      </c>
      <c r="AQ9" s="207">
        <v>1</v>
      </c>
      <c r="AR9" s="207">
        <v>1</v>
      </c>
      <c r="AS9" s="283"/>
      <c r="AT9" s="285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69"/>
      <c r="BH9" s="69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</row>
    <row r="10" spans="1:96" s="63" customFormat="1" ht="14.25" customHeight="1">
      <c r="A10" s="129">
        <v>1</v>
      </c>
      <c r="B10" s="130"/>
      <c r="C10"/>
      <c r="D10"/>
      <c r="E10" s="130"/>
      <c r="F10" s="132"/>
      <c r="G10" s="133"/>
      <c r="H10" s="133"/>
      <c r="I10" s="133"/>
      <c r="J10" s="133"/>
      <c r="K10" s="134"/>
      <c r="L10" s="76">
        <f>IF(F10="","",MAX(N10:R10))</f>
      </c>
      <c r="M10" s="77">
        <f>IF(F10="","",+L10+(F10*7/5))</f>
      </c>
      <c r="N10" s="71">
        <f aca="true" t="shared" si="0" ref="N10:N34">IF(K10="",(DATEVALUE("10/1/2007")),K10)</f>
        <v>39356</v>
      </c>
      <c r="O10" s="72">
        <f aca="true" t="shared" si="1" ref="O10:O35">IF(G10="",(DATEVALUE("10/1/2007")),VLOOKUP(G10,$A$10:$M$35,13))</f>
        <v>39356</v>
      </c>
      <c r="P10" s="72">
        <f aca="true" t="shared" si="2" ref="P10:P35">IF(H10="",(DATEVALUE("10/1/2007")),VLOOKUP(H10,$A$10:$M$35,13))</f>
        <v>39356</v>
      </c>
      <c r="Q10" s="72">
        <f aca="true" t="shared" si="3" ref="Q10:Q35">IF(I10="",(DATEVALUE("10/1/2007")),VLOOKUP(I10,$A$10:$M$35,13))</f>
        <v>39356</v>
      </c>
      <c r="R10" s="72">
        <f aca="true" t="shared" si="4" ref="R10:R35">IF(J10="",(DATEVALUE("10/1/2007")),VLOOKUP(J10,$A$10:$M$35,13))</f>
        <v>39356</v>
      </c>
      <c r="S10" s="130"/>
      <c r="T10" s="208"/>
      <c r="U10" s="208"/>
      <c r="V10" s="208"/>
      <c r="W10" s="208"/>
      <c r="X10" s="209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86"/>
      <c r="AT10" s="287"/>
      <c r="AU10" s="64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</row>
    <row r="11" spans="1:96" s="63" customFormat="1" ht="23.25">
      <c r="A11" s="129">
        <v>2</v>
      </c>
      <c r="B11" s="131"/>
      <c r="C11"/>
      <c r="D11" t="s">
        <v>44</v>
      </c>
      <c r="E11" s="130"/>
      <c r="F11" s="132">
        <v>30</v>
      </c>
      <c r="G11" s="135"/>
      <c r="H11" s="135"/>
      <c r="I11" s="135"/>
      <c r="J11" s="135"/>
      <c r="K11" s="134">
        <v>40087</v>
      </c>
      <c r="L11" s="76">
        <v>40087</v>
      </c>
      <c r="M11" s="77">
        <f>IF(F11="","",+L11+(F11*7/5))</f>
        <v>40129</v>
      </c>
      <c r="N11" s="71">
        <f t="shared" si="0"/>
        <v>40087</v>
      </c>
      <c r="O11" s="72">
        <f t="shared" si="1"/>
        <v>39356</v>
      </c>
      <c r="P11" s="72">
        <f t="shared" si="2"/>
        <v>39356</v>
      </c>
      <c r="Q11" s="72">
        <f t="shared" si="3"/>
        <v>39356</v>
      </c>
      <c r="R11" s="72">
        <f t="shared" si="4"/>
        <v>39356</v>
      </c>
      <c r="S11" s="130"/>
      <c r="T11" s="208"/>
      <c r="U11" s="208"/>
      <c r="V11" s="208"/>
      <c r="W11" s="208"/>
      <c r="X11" s="209"/>
      <c r="Y11" s="210"/>
      <c r="Z11" s="210"/>
      <c r="AA11" s="210"/>
      <c r="AB11" s="210"/>
      <c r="AC11" s="210"/>
      <c r="AD11" s="210"/>
      <c r="AE11" s="385">
        <v>240</v>
      </c>
      <c r="AF11" s="385"/>
      <c r="AG11" s="385">
        <v>1200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86"/>
      <c r="AT11" s="287"/>
      <c r="AU11" s="384" t="s">
        <v>151</v>
      </c>
      <c r="AV11" s="63" t="s">
        <v>152</v>
      </c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</row>
    <row r="12" spans="1:96" s="63" customFormat="1" ht="11.25" customHeight="1">
      <c r="A12" s="129">
        <v>3</v>
      </c>
      <c r="B12" s="130"/>
      <c r="C12"/>
      <c r="D12"/>
      <c r="E12" s="130"/>
      <c r="F12" s="132"/>
      <c r="G12" s="133"/>
      <c r="H12" s="133"/>
      <c r="I12" s="133"/>
      <c r="J12" s="133"/>
      <c r="K12" s="134"/>
      <c r="L12" s="76">
        <f>IF(F12="","",MAX(N12:R12))</f>
      </c>
      <c r="M12" s="77">
        <f>IF(F12="","",+L12+(F12*7/5))</f>
      </c>
      <c r="N12" s="71">
        <f t="shared" si="0"/>
        <v>39356</v>
      </c>
      <c r="O12" s="72">
        <f t="shared" si="1"/>
        <v>39356</v>
      </c>
      <c r="P12" s="72">
        <f t="shared" si="2"/>
        <v>39356</v>
      </c>
      <c r="Q12" s="72">
        <f t="shared" si="3"/>
        <v>39356</v>
      </c>
      <c r="R12" s="72">
        <f t="shared" si="4"/>
        <v>39356</v>
      </c>
      <c r="S12" s="211"/>
      <c r="T12" s="208"/>
      <c r="U12" s="208"/>
      <c r="V12" s="208"/>
      <c r="W12" s="208"/>
      <c r="X12" s="209"/>
      <c r="Y12" s="210"/>
      <c r="Z12" s="210"/>
      <c r="AA12" s="210"/>
      <c r="AB12" s="210"/>
      <c r="AC12" s="210"/>
      <c r="AD12" s="210"/>
      <c r="AE12" s="385"/>
      <c r="AF12" s="385"/>
      <c r="AG12" s="385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86"/>
      <c r="AT12" s="287"/>
      <c r="AU12" s="65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</row>
    <row r="13" spans="1:96" s="63" customFormat="1" ht="23.25">
      <c r="A13" s="129">
        <v>4</v>
      </c>
      <c r="B13" s="136"/>
      <c r="C13"/>
      <c r="D13" t="s">
        <v>38</v>
      </c>
      <c r="E13" s="130"/>
      <c r="F13" s="132">
        <v>30</v>
      </c>
      <c r="G13" s="133"/>
      <c r="H13" s="133"/>
      <c r="I13" s="133"/>
      <c r="J13" s="133"/>
      <c r="K13" s="134"/>
      <c r="L13" s="76">
        <v>40148</v>
      </c>
      <c r="M13" s="77">
        <f>IF(F13="","",+L13+(F13*7/5))</f>
        <v>40190</v>
      </c>
      <c r="N13" s="71">
        <f t="shared" si="0"/>
        <v>39356</v>
      </c>
      <c r="O13" s="72">
        <f t="shared" si="1"/>
        <v>39356</v>
      </c>
      <c r="P13" s="72">
        <f t="shared" si="2"/>
        <v>39356</v>
      </c>
      <c r="Q13" s="72">
        <f t="shared" si="3"/>
        <v>39356</v>
      </c>
      <c r="R13" s="72">
        <f t="shared" si="4"/>
        <v>39356</v>
      </c>
      <c r="S13" s="211"/>
      <c r="T13" s="208"/>
      <c r="U13" s="208"/>
      <c r="V13" s="208"/>
      <c r="W13" s="208"/>
      <c r="X13" s="209"/>
      <c r="Y13" s="210"/>
      <c r="Z13" s="210"/>
      <c r="AA13" s="210"/>
      <c r="AB13" s="210"/>
      <c r="AC13" s="210"/>
      <c r="AD13" s="210"/>
      <c r="AE13" s="385">
        <v>240</v>
      </c>
      <c r="AF13" s="385"/>
      <c r="AG13" s="385">
        <v>1200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86"/>
      <c r="AT13" s="287"/>
      <c r="AU13" s="384" t="s">
        <v>151</v>
      </c>
      <c r="AV13" s="63" t="s">
        <v>152</v>
      </c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</row>
    <row r="14" spans="1:96" s="63" customFormat="1" ht="9" customHeight="1">
      <c r="A14" s="129">
        <v>5</v>
      </c>
      <c r="B14" s="136"/>
      <c r="C14"/>
      <c r="D14"/>
      <c r="E14" s="130"/>
      <c r="F14" s="132"/>
      <c r="G14" s="133"/>
      <c r="H14" s="133"/>
      <c r="I14" s="133"/>
      <c r="J14" s="133"/>
      <c r="K14" s="134"/>
      <c r="L14" s="76">
        <f aca="true" t="shared" si="5" ref="L14:L34">IF(F14="","",MAX(N14:R14))</f>
      </c>
      <c r="M14" s="77">
        <f aca="true" t="shared" si="6" ref="M14:M34">IF(F14="","",+L14+(F14*7/5))</f>
      </c>
      <c r="N14" s="71">
        <f t="shared" si="0"/>
        <v>39356</v>
      </c>
      <c r="O14" s="72">
        <f t="shared" si="1"/>
        <v>39356</v>
      </c>
      <c r="P14" s="72">
        <f t="shared" si="2"/>
        <v>39356</v>
      </c>
      <c r="Q14" s="72">
        <f t="shared" si="3"/>
        <v>39356</v>
      </c>
      <c r="R14" s="72">
        <f t="shared" si="4"/>
        <v>39356</v>
      </c>
      <c r="S14" s="211"/>
      <c r="T14" s="208"/>
      <c r="U14" s="208"/>
      <c r="V14" s="208"/>
      <c r="W14" s="208"/>
      <c r="X14" s="209"/>
      <c r="Y14" s="210"/>
      <c r="Z14" s="210"/>
      <c r="AA14" s="210"/>
      <c r="AB14" s="210"/>
      <c r="AC14" s="210"/>
      <c r="AD14" s="210"/>
      <c r="AE14" s="385"/>
      <c r="AF14" s="385"/>
      <c r="AG14" s="385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86"/>
      <c r="AT14" s="287"/>
      <c r="AU14" s="65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</row>
    <row r="15" spans="1:96" s="63" customFormat="1" ht="23.25">
      <c r="A15" s="129">
        <v>6</v>
      </c>
      <c r="B15" s="136"/>
      <c r="C15"/>
      <c r="D15" t="s">
        <v>39</v>
      </c>
      <c r="E15" s="137"/>
      <c r="F15" s="132">
        <v>30</v>
      </c>
      <c r="G15" s="135"/>
      <c r="H15" s="135"/>
      <c r="I15" s="135"/>
      <c r="J15" s="135"/>
      <c r="K15" s="134"/>
      <c r="L15" s="76">
        <v>40182</v>
      </c>
      <c r="M15" s="77">
        <f t="shared" si="6"/>
        <v>40224</v>
      </c>
      <c r="N15" s="71">
        <f t="shared" si="0"/>
        <v>39356</v>
      </c>
      <c r="O15" s="72">
        <f t="shared" si="1"/>
        <v>39356</v>
      </c>
      <c r="P15" s="72">
        <f t="shared" si="2"/>
        <v>39356</v>
      </c>
      <c r="Q15" s="72">
        <f t="shared" si="3"/>
        <v>39356</v>
      </c>
      <c r="R15" s="72">
        <f t="shared" si="4"/>
        <v>39356</v>
      </c>
      <c r="S15" s="211"/>
      <c r="T15" s="208"/>
      <c r="U15" s="208"/>
      <c r="V15" s="208"/>
      <c r="W15" s="208"/>
      <c r="X15" s="209"/>
      <c r="Y15" s="210"/>
      <c r="Z15" s="210"/>
      <c r="AA15" s="210"/>
      <c r="AB15" s="210"/>
      <c r="AC15" s="210"/>
      <c r="AD15" s="210"/>
      <c r="AE15" s="385">
        <v>240</v>
      </c>
      <c r="AF15" s="385"/>
      <c r="AG15" s="385">
        <v>1200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86"/>
      <c r="AT15" s="287"/>
      <c r="AU15" s="384" t="s">
        <v>151</v>
      </c>
      <c r="AV15" s="63" t="s">
        <v>152</v>
      </c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</row>
    <row r="16" spans="1:96" s="63" customFormat="1" ht="9" customHeight="1">
      <c r="A16" s="129">
        <v>7</v>
      </c>
      <c r="B16" s="136"/>
      <c r="C16"/>
      <c r="D16"/>
      <c r="E16" s="130"/>
      <c r="F16" s="132"/>
      <c r="G16" s="133"/>
      <c r="H16" s="133"/>
      <c r="I16" s="133"/>
      <c r="J16" s="133"/>
      <c r="K16" s="134"/>
      <c r="L16" s="76">
        <f t="shared" si="5"/>
      </c>
      <c r="M16" s="77">
        <f t="shared" si="6"/>
      </c>
      <c r="N16" s="71">
        <f t="shared" si="0"/>
        <v>39356</v>
      </c>
      <c r="O16" s="72">
        <f t="shared" si="1"/>
        <v>39356</v>
      </c>
      <c r="P16" s="72">
        <f t="shared" si="2"/>
        <v>39356</v>
      </c>
      <c r="Q16" s="72">
        <f t="shared" si="3"/>
        <v>39356</v>
      </c>
      <c r="R16" s="72">
        <f t="shared" si="4"/>
        <v>39356</v>
      </c>
      <c r="S16" s="211"/>
      <c r="T16" s="208"/>
      <c r="U16" s="208"/>
      <c r="V16" s="208"/>
      <c r="W16" s="208"/>
      <c r="X16" s="209"/>
      <c r="Y16" s="210"/>
      <c r="Z16" s="210"/>
      <c r="AA16" s="210"/>
      <c r="AB16" s="210"/>
      <c r="AC16" s="210"/>
      <c r="AD16" s="210"/>
      <c r="AE16" s="385"/>
      <c r="AF16" s="385"/>
      <c r="AG16" s="385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86"/>
      <c r="AT16" s="287"/>
      <c r="AU16" s="65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69"/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</row>
    <row r="17" spans="1:96" s="63" customFormat="1" ht="23.25">
      <c r="A17" s="129">
        <v>8</v>
      </c>
      <c r="B17" s="136"/>
      <c r="C17"/>
      <c r="D17" t="s">
        <v>40</v>
      </c>
      <c r="E17" s="130"/>
      <c r="F17" s="132">
        <v>30</v>
      </c>
      <c r="G17" s="133"/>
      <c r="H17" s="133"/>
      <c r="I17" s="133"/>
      <c r="J17" s="133"/>
      <c r="K17" s="134"/>
      <c r="L17" s="76">
        <v>40224</v>
      </c>
      <c r="M17" s="77">
        <f t="shared" si="6"/>
        <v>40266</v>
      </c>
      <c r="N17" s="71">
        <f t="shared" si="0"/>
        <v>39356</v>
      </c>
      <c r="O17" s="72">
        <f t="shared" si="1"/>
        <v>39356</v>
      </c>
      <c r="P17" s="72">
        <f t="shared" si="2"/>
        <v>39356</v>
      </c>
      <c r="Q17" s="72">
        <f t="shared" si="3"/>
        <v>39356</v>
      </c>
      <c r="R17" s="72">
        <f t="shared" si="4"/>
        <v>39356</v>
      </c>
      <c r="S17" s="211"/>
      <c r="T17" s="208"/>
      <c r="U17" s="208"/>
      <c r="V17" s="208"/>
      <c r="W17" s="208"/>
      <c r="X17" s="209"/>
      <c r="Y17" s="210"/>
      <c r="Z17" s="210"/>
      <c r="AA17" s="210"/>
      <c r="AB17" s="210"/>
      <c r="AC17" s="210"/>
      <c r="AD17" s="210"/>
      <c r="AE17" s="385">
        <v>240</v>
      </c>
      <c r="AF17" s="385"/>
      <c r="AG17" s="385">
        <v>1200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86"/>
      <c r="AT17" s="287"/>
      <c r="AU17" s="384" t="s">
        <v>151</v>
      </c>
      <c r="AV17" s="63" t="s">
        <v>152</v>
      </c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</row>
    <row r="18" spans="1:96" s="63" customFormat="1" ht="9" customHeight="1">
      <c r="A18" s="129">
        <v>9</v>
      </c>
      <c r="B18" s="136"/>
      <c r="C18"/>
      <c r="D18"/>
      <c r="E18" s="130"/>
      <c r="F18" s="132"/>
      <c r="G18" s="133"/>
      <c r="H18" s="133"/>
      <c r="I18" s="133"/>
      <c r="J18" s="133"/>
      <c r="K18" s="134"/>
      <c r="L18" s="76">
        <f t="shared" si="5"/>
      </c>
      <c r="M18" s="77">
        <f t="shared" si="6"/>
      </c>
      <c r="N18" s="71">
        <f t="shared" si="0"/>
        <v>39356</v>
      </c>
      <c r="O18" s="72">
        <f t="shared" si="1"/>
        <v>39356</v>
      </c>
      <c r="P18" s="72">
        <f t="shared" si="2"/>
        <v>39356</v>
      </c>
      <c r="Q18" s="72">
        <f t="shared" si="3"/>
        <v>39356</v>
      </c>
      <c r="R18" s="72">
        <f t="shared" si="4"/>
        <v>39356</v>
      </c>
      <c r="S18" s="211"/>
      <c r="T18" s="208"/>
      <c r="U18" s="208"/>
      <c r="V18" s="208"/>
      <c r="W18" s="208"/>
      <c r="X18" s="209"/>
      <c r="Y18" s="210"/>
      <c r="Z18" s="210"/>
      <c r="AA18" s="210"/>
      <c r="AB18" s="210"/>
      <c r="AC18" s="210"/>
      <c r="AD18" s="210"/>
      <c r="AE18" s="385"/>
      <c r="AF18" s="385"/>
      <c r="AG18" s="385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86"/>
      <c r="AT18" s="287"/>
      <c r="AU18" s="65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</row>
    <row r="19" spans="1:96" s="63" customFormat="1" ht="23.25">
      <c r="A19" s="129">
        <v>10</v>
      </c>
      <c r="B19" s="136"/>
      <c r="C19"/>
      <c r="D19" t="s">
        <v>41</v>
      </c>
      <c r="E19" s="130"/>
      <c r="F19" s="132">
        <v>20</v>
      </c>
      <c r="G19" s="135"/>
      <c r="H19" s="135"/>
      <c r="I19" s="135"/>
      <c r="J19" s="135"/>
      <c r="K19" s="134"/>
      <c r="L19" s="76">
        <v>40269</v>
      </c>
      <c r="M19" s="77">
        <f t="shared" si="6"/>
        <v>40297</v>
      </c>
      <c r="N19" s="71">
        <f t="shared" si="0"/>
        <v>39356</v>
      </c>
      <c r="O19" s="72">
        <f t="shared" si="1"/>
        <v>39356</v>
      </c>
      <c r="P19" s="72">
        <f t="shared" si="2"/>
        <v>39356</v>
      </c>
      <c r="Q19" s="72">
        <f t="shared" si="3"/>
        <v>39356</v>
      </c>
      <c r="R19" s="72">
        <f t="shared" si="4"/>
        <v>39356</v>
      </c>
      <c r="S19" s="211"/>
      <c r="T19" s="208"/>
      <c r="U19" s="208"/>
      <c r="V19" s="208"/>
      <c r="W19" s="208"/>
      <c r="X19" s="209"/>
      <c r="Y19" s="210"/>
      <c r="Z19" s="210"/>
      <c r="AA19" s="210"/>
      <c r="AB19" s="210"/>
      <c r="AC19" s="210"/>
      <c r="AD19" s="210"/>
      <c r="AE19" s="385">
        <v>160</v>
      </c>
      <c r="AF19" s="385"/>
      <c r="AG19" s="385">
        <v>800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86"/>
      <c r="AT19" s="287"/>
      <c r="AU19" s="384" t="s">
        <v>151</v>
      </c>
      <c r="AV19" s="63" t="s">
        <v>152</v>
      </c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</row>
    <row r="20" spans="1:96" s="63" customFormat="1" ht="15">
      <c r="A20" s="129">
        <v>11</v>
      </c>
      <c r="B20" s="130"/>
      <c r="C20"/>
      <c r="D20"/>
      <c r="E20" s="130"/>
      <c r="F20" s="132"/>
      <c r="G20" s="133"/>
      <c r="H20" s="133"/>
      <c r="I20" s="133"/>
      <c r="J20" s="133"/>
      <c r="K20" s="134"/>
      <c r="L20" s="76">
        <f t="shared" si="5"/>
      </c>
      <c r="M20" s="77">
        <f t="shared" si="6"/>
      </c>
      <c r="N20" s="71">
        <f t="shared" si="0"/>
        <v>39356</v>
      </c>
      <c r="O20" s="72">
        <f t="shared" si="1"/>
        <v>39356</v>
      </c>
      <c r="P20" s="72">
        <f t="shared" si="2"/>
        <v>39356</v>
      </c>
      <c r="Q20" s="72">
        <f t="shared" si="3"/>
        <v>39356</v>
      </c>
      <c r="R20" s="72">
        <f t="shared" si="4"/>
        <v>39356</v>
      </c>
      <c r="S20" s="211"/>
      <c r="T20" s="208"/>
      <c r="U20" s="208"/>
      <c r="V20" s="208"/>
      <c r="W20" s="208"/>
      <c r="X20" s="209"/>
      <c r="Y20" s="210"/>
      <c r="Z20" s="210"/>
      <c r="AA20" s="210"/>
      <c r="AB20" s="210"/>
      <c r="AC20" s="210"/>
      <c r="AD20" s="210"/>
      <c r="AE20" s="385"/>
      <c r="AF20" s="385"/>
      <c r="AG20" s="385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86"/>
      <c r="AT20" s="287"/>
      <c r="AU20" s="65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</row>
    <row r="21" spans="1:96" s="63" customFormat="1" ht="23.25">
      <c r="A21" s="129">
        <v>12</v>
      </c>
      <c r="B21" s="136"/>
      <c r="C21"/>
      <c r="D21" t="s">
        <v>42</v>
      </c>
      <c r="E21" s="130"/>
      <c r="F21" s="132">
        <v>45</v>
      </c>
      <c r="G21" s="133"/>
      <c r="H21" s="133"/>
      <c r="I21" s="133"/>
      <c r="J21" s="133"/>
      <c r="K21" s="134"/>
      <c r="L21" s="76">
        <v>40283</v>
      </c>
      <c r="M21" s="77">
        <f t="shared" si="6"/>
        <v>40346</v>
      </c>
      <c r="N21" s="71">
        <f t="shared" si="0"/>
        <v>39356</v>
      </c>
      <c r="O21" s="72">
        <f t="shared" si="1"/>
        <v>39356</v>
      </c>
      <c r="P21" s="72">
        <f t="shared" si="2"/>
        <v>39356</v>
      </c>
      <c r="Q21" s="72">
        <f t="shared" si="3"/>
        <v>39356</v>
      </c>
      <c r="R21" s="72">
        <f t="shared" si="4"/>
        <v>39356</v>
      </c>
      <c r="S21" s="211"/>
      <c r="T21" s="208"/>
      <c r="U21" s="208"/>
      <c r="V21" s="208"/>
      <c r="W21" s="208"/>
      <c r="X21" s="209"/>
      <c r="Y21" s="210"/>
      <c r="Z21" s="210"/>
      <c r="AA21" s="210"/>
      <c r="AB21" s="210"/>
      <c r="AC21" s="210"/>
      <c r="AD21" s="210"/>
      <c r="AE21" s="385">
        <v>360</v>
      </c>
      <c r="AF21" s="385"/>
      <c r="AG21" s="385">
        <v>1800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86"/>
      <c r="AT21" s="287"/>
      <c r="AU21" s="384" t="s">
        <v>151</v>
      </c>
      <c r="AV21" s="63" t="s">
        <v>152</v>
      </c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</row>
    <row r="22" spans="1:96" s="63" customFormat="1" ht="8.25" customHeight="1">
      <c r="A22" s="129">
        <v>13</v>
      </c>
      <c r="B22" s="136"/>
      <c r="C22"/>
      <c r="D22"/>
      <c r="E22" s="130"/>
      <c r="F22" s="132"/>
      <c r="G22" s="133"/>
      <c r="H22" s="133"/>
      <c r="I22" s="133"/>
      <c r="J22" s="133"/>
      <c r="K22" s="134"/>
      <c r="L22" s="76">
        <f t="shared" si="5"/>
      </c>
      <c r="M22" s="77">
        <f t="shared" si="6"/>
      </c>
      <c r="N22" s="71">
        <f t="shared" si="0"/>
        <v>39356</v>
      </c>
      <c r="O22" s="72">
        <f t="shared" si="1"/>
        <v>39356</v>
      </c>
      <c r="P22" s="72">
        <f t="shared" si="2"/>
        <v>39356</v>
      </c>
      <c r="Q22" s="72">
        <f t="shared" si="3"/>
        <v>39356</v>
      </c>
      <c r="R22" s="72">
        <f t="shared" si="4"/>
        <v>39356</v>
      </c>
      <c r="S22" s="211"/>
      <c r="T22" s="208"/>
      <c r="U22" s="208"/>
      <c r="V22" s="208"/>
      <c r="W22" s="208"/>
      <c r="X22" s="209"/>
      <c r="Y22" s="210"/>
      <c r="Z22" s="210"/>
      <c r="AA22" s="210"/>
      <c r="AB22" s="210"/>
      <c r="AC22" s="210"/>
      <c r="AD22" s="210"/>
      <c r="AE22" s="385"/>
      <c r="AF22" s="385"/>
      <c r="AG22" s="385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86"/>
      <c r="AT22" s="287"/>
      <c r="AU22" s="65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</row>
    <row r="23" spans="1:96" s="63" customFormat="1" ht="23.25">
      <c r="A23" s="129">
        <v>14</v>
      </c>
      <c r="B23" s="136"/>
      <c r="C23"/>
      <c r="D23" t="s">
        <v>43</v>
      </c>
      <c r="E23" s="130"/>
      <c r="F23" s="132">
        <v>45</v>
      </c>
      <c r="G23" s="135"/>
      <c r="H23" s="135"/>
      <c r="I23" s="135"/>
      <c r="J23" s="135"/>
      <c r="K23" s="134"/>
      <c r="L23" s="76">
        <v>40339</v>
      </c>
      <c r="M23" s="77">
        <f t="shared" si="6"/>
        <v>40402</v>
      </c>
      <c r="N23" s="71">
        <f t="shared" si="0"/>
        <v>39356</v>
      </c>
      <c r="O23" s="72">
        <f t="shared" si="1"/>
        <v>39356</v>
      </c>
      <c r="P23" s="72">
        <f t="shared" si="2"/>
        <v>39356</v>
      </c>
      <c r="Q23" s="72">
        <f t="shared" si="3"/>
        <v>39356</v>
      </c>
      <c r="R23" s="72">
        <f t="shared" si="4"/>
        <v>39356</v>
      </c>
      <c r="S23" s="211"/>
      <c r="T23" s="208"/>
      <c r="U23" s="208"/>
      <c r="V23" s="208"/>
      <c r="W23" s="208"/>
      <c r="X23" s="209"/>
      <c r="Y23" s="210"/>
      <c r="Z23" s="210"/>
      <c r="AA23" s="210"/>
      <c r="AB23" s="210"/>
      <c r="AC23" s="210"/>
      <c r="AD23" s="210"/>
      <c r="AE23" s="385">
        <v>360</v>
      </c>
      <c r="AF23" s="385"/>
      <c r="AG23" s="385">
        <v>1800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86"/>
      <c r="AT23" s="287"/>
      <c r="AU23" s="384" t="s">
        <v>151</v>
      </c>
      <c r="AV23" s="63" t="s">
        <v>152</v>
      </c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</row>
    <row r="24" spans="1:96" s="63" customFormat="1" ht="8.25" customHeight="1">
      <c r="A24" s="129">
        <v>15</v>
      </c>
      <c r="B24" s="136"/>
      <c r="C24"/>
      <c r="D24"/>
      <c r="E24" s="130"/>
      <c r="F24" s="132"/>
      <c r="G24" s="133"/>
      <c r="H24" s="133"/>
      <c r="I24" s="133"/>
      <c r="J24" s="133"/>
      <c r="K24" s="134"/>
      <c r="L24" s="76">
        <f t="shared" si="5"/>
      </c>
      <c r="M24" s="77">
        <f t="shared" si="6"/>
      </c>
      <c r="N24" s="71">
        <f t="shared" si="0"/>
        <v>39356</v>
      </c>
      <c r="O24" s="72">
        <f t="shared" si="1"/>
        <v>39356</v>
      </c>
      <c r="P24" s="72">
        <f t="shared" si="2"/>
        <v>39356</v>
      </c>
      <c r="Q24" s="72">
        <f t="shared" si="3"/>
        <v>39356</v>
      </c>
      <c r="R24" s="72">
        <f t="shared" si="4"/>
        <v>39356</v>
      </c>
      <c r="S24" s="211"/>
      <c r="T24" s="208"/>
      <c r="U24" s="208"/>
      <c r="V24" s="208"/>
      <c r="W24" s="208"/>
      <c r="X24" s="209"/>
      <c r="Y24" s="210"/>
      <c r="Z24" s="210"/>
      <c r="AA24" s="210"/>
      <c r="AB24" s="210"/>
      <c r="AC24" s="210"/>
      <c r="AD24" s="210"/>
      <c r="AE24" s="385"/>
      <c r="AF24" s="385"/>
      <c r="AG24" s="385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86"/>
      <c r="AT24" s="287"/>
      <c r="AU24" s="65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</row>
    <row r="25" spans="1:96" s="63" customFormat="1" ht="23.25" customHeight="1">
      <c r="A25" s="129">
        <v>16</v>
      </c>
      <c r="B25" s="136"/>
      <c r="C25"/>
      <c r="D25" t="s">
        <v>45</v>
      </c>
      <c r="E25" s="130"/>
      <c r="F25" s="132">
        <v>15</v>
      </c>
      <c r="G25" s="133"/>
      <c r="H25" s="133"/>
      <c r="I25" s="133"/>
      <c r="J25" s="133"/>
      <c r="K25" s="134"/>
      <c r="L25" s="76">
        <v>40422</v>
      </c>
      <c r="M25" s="77">
        <f t="shared" si="6"/>
        <v>40443</v>
      </c>
      <c r="N25" s="71">
        <f t="shared" si="0"/>
        <v>39356</v>
      </c>
      <c r="O25" s="72">
        <f t="shared" si="1"/>
        <v>39356</v>
      </c>
      <c r="P25" s="72">
        <f t="shared" si="2"/>
        <v>39356</v>
      </c>
      <c r="Q25" s="72">
        <f t="shared" si="3"/>
        <v>39356</v>
      </c>
      <c r="R25" s="72">
        <f t="shared" si="4"/>
        <v>39356</v>
      </c>
      <c r="S25" s="211"/>
      <c r="T25" s="208"/>
      <c r="U25" s="208"/>
      <c r="V25" s="208"/>
      <c r="W25" s="208"/>
      <c r="X25" s="209"/>
      <c r="Y25" s="210"/>
      <c r="Z25" s="210"/>
      <c r="AA25" s="210"/>
      <c r="AB25" s="210"/>
      <c r="AC25" s="210"/>
      <c r="AD25" s="210"/>
      <c r="AE25" s="385">
        <v>120</v>
      </c>
      <c r="AF25" s="385"/>
      <c r="AG25" s="385">
        <v>600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86"/>
      <c r="AT25" s="287"/>
      <c r="AU25" s="384" t="s">
        <v>151</v>
      </c>
      <c r="AV25" s="63" t="s">
        <v>152</v>
      </c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</row>
    <row r="26" spans="1:96" s="63" customFormat="1" ht="8.25" customHeight="1">
      <c r="A26" s="129">
        <v>17</v>
      </c>
      <c r="B26" s="136"/>
      <c r="C26"/>
      <c r="D26"/>
      <c r="E26" s="130"/>
      <c r="F26" s="132"/>
      <c r="G26" s="133"/>
      <c r="H26" s="133"/>
      <c r="I26" s="133"/>
      <c r="J26" s="133"/>
      <c r="K26" s="134"/>
      <c r="L26" s="76">
        <f t="shared" si="5"/>
      </c>
      <c r="M26" s="77">
        <f t="shared" si="6"/>
      </c>
      <c r="N26" s="71">
        <f t="shared" si="0"/>
        <v>39356</v>
      </c>
      <c r="O26" s="72">
        <f t="shared" si="1"/>
        <v>39356</v>
      </c>
      <c r="P26" s="72">
        <f t="shared" si="2"/>
        <v>39356</v>
      </c>
      <c r="Q26" s="72">
        <f t="shared" si="3"/>
        <v>39356</v>
      </c>
      <c r="R26" s="72">
        <f t="shared" si="4"/>
        <v>39356</v>
      </c>
      <c r="S26" s="211"/>
      <c r="T26" s="208"/>
      <c r="U26" s="208"/>
      <c r="V26" s="208"/>
      <c r="W26" s="208"/>
      <c r="X26" s="209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86"/>
      <c r="AT26" s="287"/>
      <c r="AU26" s="65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</row>
    <row r="27" spans="1:96" s="63" customFormat="1" ht="24" customHeight="1">
      <c r="A27" s="129">
        <v>18</v>
      </c>
      <c r="B27" s="136"/>
      <c r="C27"/>
      <c r="D27" t="s">
        <v>166</v>
      </c>
      <c r="E27" s="130"/>
      <c r="F27" s="132">
        <v>10</v>
      </c>
      <c r="G27" s="133"/>
      <c r="H27" s="133"/>
      <c r="I27" s="133"/>
      <c r="J27" s="133"/>
      <c r="K27" s="134"/>
      <c r="L27" s="76">
        <f t="shared" si="5"/>
        <v>39356</v>
      </c>
      <c r="M27" s="77">
        <f t="shared" si="6"/>
        <v>39370</v>
      </c>
      <c r="N27" s="71">
        <f t="shared" si="0"/>
        <v>39356</v>
      </c>
      <c r="O27" s="72">
        <f t="shared" si="1"/>
        <v>39356</v>
      </c>
      <c r="P27" s="72">
        <f t="shared" si="2"/>
        <v>39356</v>
      </c>
      <c r="Q27" s="72">
        <f t="shared" si="3"/>
        <v>39356</v>
      </c>
      <c r="R27" s="72">
        <f t="shared" si="4"/>
        <v>39356</v>
      </c>
      <c r="S27" s="211"/>
      <c r="T27" s="208"/>
      <c r="U27" s="208"/>
      <c r="V27" s="208"/>
      <c r="W27" s="208"/>
      <c r="X27" s="209"/>
      <c r="Y27" s="210"/>
      <c r="Z27" s="210"/>
      <c r="AA27" s="210"/>
      <c r="AB27" s="210"/>
      <c r="AC27" s="210"/>
      <c r="AD27" s="210"/>
      <c r="AE27" s="210"/>
      <c r="AF27" s="210"/>
      <c r="AG27" s="210"/>
      <c r="AH27" s="210">
        <v>240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86"/>
      <c r="AT27" s="287"/>
      <c r="AU27" s="65"/>
      <c r="AV27" s="63" t="s">
        <v>152</v>
      </c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</row>
    <row r="28" spans="1:96" s="63" customFormat="1" ht="15">
      <c r="A28" s="129">
        <v>19</v>
      </c>
      <c r="B28" s="136"/>
      <c r="C28"/>
      <c r="D28" t="s">
        <v>46</v>
      </c>
      <c r="E28" s="130"/>
      <c r="F28" s="132"/>
      <c r="G28" s="133"/>
      <c r="H28" s="133"/>
      <c r="I28" s="133"/>
      <c r="J28" s="133"/>
      <c r="K28" s="134"/>
      <c r="L28" s="76">
        <f t="shared" si="5"/>
      </c>
      <c r="M28" s="77">
        <f t="shared" si="6"/>
      </c>
      <c r="N28" s="71">
        <f t="shared" si="0"/>
        <v>39356</v>
      </c>
      <c r="O28" s="72">
        <f t="shared" si="1"/>
        <v>39356</v>
      </c>
      <c r="P28" s="72">
        <f t="shared" si="2"/>
        <v>39356</v>
      </c>
      <c r="Q28" s="72">
        <f t="shared" si="3"/>
        <v>39356</v>
      </c>
      <c r="R28" s="72">
        <f t="shared" si="4"/>
        <v>39356</v>
      </c>
      <c r="S28" s="211"/>
      <c r="T28" s="391"/>
      <c r="U28" s="391">
        <v>63</v>
      </c>
      <c r="V28" s="208"/>
      <c r="W28" s="208"/>
      <c r="X28" s="209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86"/>
      <c r="AT28" s="287"/>
      <c r="AU28" s="63" t="s">
        <v>157</v>
      </c>
      <c r="AV28" s="63" t="s">
        <v>152</v>
      </c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69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</row>
    <row r="29" spans="1:96" s="63" customFormat="1" ht="15">
      <c r="A29" s="129">
        <v>20</v>
      </c>
      <c r="B29" s="136"/>
      <c r="C29"/>
      <c r="D29" t="s">
        <v>0</v>
      </c>
      <c r="E29" s="130"/>
      <c r="F29" s="132"/>
      <c r="G29" s="133"/>
      <c r="H29" s="133"/>
      <c r="I29" s="133"/>
      <c r="J29" s="133"/>
      <c r="K29" s="134"/>
      <c r="L29" s="76">
        <f t="shared" si="5"/>
      </c>
      <c r="M29" s="77">
        <f t="shared" si="6"/>
      </c>
      <c r="N29" s="71">
        <f t="shared" si="0"/>
        <v>39356</v>
      </c>
      <c r="O29" s="72">
        <f t="shared" si="1"/>
        <v>39356</v>
      </c>
      <c r="P29" s="72">
        <f t="shared" si="2"/>
        <v>39356</v>
      </c>
      <c r="Q29" s="72">
        <f t="shared" si="3"/>
        <v>39356</v>
      </c>
      <c r="R29" s="72">
        <f t="shared" si="4"/>
        <v>39356</v>
      </c>
      <c r="S29" s="211"/>
      <c r="T29" s="391">
        <v>135</v>
      </c>
      <c r="U29" s="392"/>
      <c r="V29" s="208"/>
      <c r="W29" s="208"/>
      <c r="X29" s="209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86"/>
      <c r="AT29" s="287"/>
      <c r="AU29" s="63" t="s">
        <v>157</v>
      </c>
      <c r="AV29" s="63" t="s">
        <v>152</v>
      </c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</row>
    <row r="30" spans="1:96" s="63" customFormat="1" ht="30" customHeight="1">
      <c r="A30" s="129">
        <v>21</v>
      </c>
      <c r="B30" s="130"/>
      <c r="C30"/>
      <c r="D30" t="s">
        <v>47</v>
      </c>
      <c r="E30" s="130"/>
      <c r="F30" s="132"/>
      <c r="G30" s="133"/>
      <c r="H30" s="133"/>
      <c r="I30" s="133"/>
      <c r="J30" s="133"/>
      <c r="K30" s="134"/>
      <c r="L30" s="76">
        <f t="shared" si="5"/>
      </c>
      <c r="M30" s="77">
        <f t="shared" si="6"/>
      </c>
      <c r="N30" s="71">
        <f t="shared" si="0"/>
        <v>39356</v>
      </c>
      <c r="O30" s="72">
        <f t="shared" si="1"/>
        <v>39356</v>
      </c>
      <c r="P30" s="72">
        <f t="shared" si="2"/>
        <v>39356</v>
      </c>
      <c r="Q30" s="72">
        <f t="shared" si="3"/>
        <v>39356</v>
      </c>
      <c r="R30" s="72">
        <f t="shared" si="4"/>
        <v>39356</v>
      </c>
      <c r="S30" s="211"/>
      <c r="T30" s="391">
        <v>25</v>
      </c>
      <c r="U30" s="391"/>
      <c r="V30" s="208"/>
      <c r="W30" s="208"/>
      <c r="X30" s="209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86"/>
      <c r="AT30" s="287"/>
      <c r="AU30" s="63" t="s">
        <v>157</v>
      </c>
      <c r="AV30" s="387" t="s">
        <v>156</v>
      </c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</row>
    <row r="31" spans="1:96" s="63" customFormat="1" ht="15">
      <c r="A31" s="129">
        <v>22</v>
      </c>
      <c r="B31" s="136"/>
      <c r="C31"/>
      <c r="D31" t="s">
        <v>1</v>
      </c>
      <c r="E31" s="130"/>
      <c r="F31" s="132"/>
      <c r="G31" s="133"/>
      <c r="H31" s="133"/>
      <c r="I31" s="133"/>
      <c r="J31" s="133"/>
      <c r="K31" s="134"/>
      <c r="L31" s="76">
        <f t="shared" si="5"/>
      </c>
      <c r="M31" s="77">
        <f t="shared" si="6"/>
      </c>
      <c r="N31" s="71">
        <f t="shared" si="0"/>
        <v>39356</v>
      </c>
      <c r="O31" s="72">
        <f t="shared" si="1"/>
        <v>39356</v>
      </c>
      <c r="P31" s="72">
        <f t="shared" si="2"/>
        <v>39356</v>
      </c>
      <c r="Q31" s="72">
        <f t="shared" si="3"/>
        <v>39356</v>
      </c>
      <c r="R31" s="72">
        <f t="shared" si="4"/>
        <v>39356</v>
      </c>
      <c r="S31" s="211"/>
      <c r="T31" s="391"/>
      <c r="U31" s="391">
        <v>63</v>
      </c>
      <c r="V31" s="208"/>
      <c r="W31" s="208"/>
      <c r="X31" s="209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86"/>
      <c r="AT31" s="287"/>
      <c r="AU31" s="63" t="s">
        <v>157</v>
      </c>
      <c r="AV31" s="63" t="s">
        <v>152</v>
      </c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</row>
    <row r="32" spans="1:96" s="63" customFormat="1" ht="8.25" customHeight="1">
      <c r="A32" s="129">
        <v>23</v>
      </c>
      <c r="B32" s="136"/>
      <c r="C32"/>
      <c r="D32"/>
      <c r="E32" s="130"/>
      <c r="F32" s="132"/>
      <c r="G32" s="133"/>
      <c r="H32" s="133"/>
      <c r="I32" s="133"/>
      <c r="J32" s="133"/>
      <c r="K32" s="134"/>
      <c r="L32" s="76">
        <f t="shared" si="5"/>
      </c>
      <c r="M32" s="77">
        <f t="shared" si="6"/>
      </c>
      <c r="N32" s="71">
        <f t="shared" si="0"/>
        <v>39356</v>
      </c>
      <c r="O32" s="72">
        <f t="shared" si="1"/>
        <v>39356</v>
      </c>
      <c r="P32" s="72">
        <f t="shared" si="2"/>
        <v>39356</v>
      </c>
      <c r="Q32" s="72">
        <f t="shared" si="3"/>
        <v>39356</v>
      </c>
      <c r="R32" s="72">
        <f t="shared" si="4"/>
        <v>39356</v>
      </c>
      <c r="S32" s="211"/>
      <c r="T32" s="208"/>
      <c r="U32" s="208"/>
      <c r="V32" s="208"/>
      <c r="W32" s="208"/>
      <c r="X32" s="209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86"/>
      <c r="AT32" s="287"/>
      <c r="AU32" s="65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</row>
    <row r="33" spans="1:96" s="63" customFormat="1" ht="8.25" customHeight="1">
      <c r="A33" s="129">
        <v>24</v>
      </c>
      <c r="B33" s="136"/>
      <c r="C33"/>
      <c r="D33"/>
      <c r="E33" s="130"/>
      <c r="F33" s="132"/>
      <c r="G33" s="133"/>
      <c r="H33" s="133"/>
      <c r="I33" s="133"/>
      <c r="J33" s="133"/>
      <c r="K33" s="134"/>
      <c r="L33" s="76">
        <f t="shared" si="5"/>
      </c>
      <c r="M33" s="77">
        <f t="shared" si="6"/>
      </c>
      <c r="N33" s="71">
        <f t="shared" si="0"/>
        <v>39356</v>
      </c>
      <c r="O33" s="72">
        <f t="shared" si="1"/>
        <v>39356</v>
      </c>
      <c r="P33" s="72">
        <f t="shared" si="2"/>
        <v>39356</v>
      </c>
      <c r="Q33" s="72">
        <f t="shared" si="3"/>
        <v>39356</v>
      </c>
      <c r="R33" s="72">
        <f t="shared" si="4"/>
        <v>39356</v>
      </c>
      <c r="S33" s="211"/>
      <c r="T33" s="208"/>
      <c r="U33" s="208"/>
      <c r="V33" s="208"/>
      <c r="W33" s="208"/>
      <c r="X33" s="209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86"/>
      <c r="AT33" s="287"/>
      <c r="AU33" s="65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</row>
    <row r="34" spans="1:96" s="63" customFormat="1" ht="15">
      <c r="A34" s="129">
        <v>25</v>
      </c>
      <c r="B34" s="136"/>
      <c r="C34"/>
      <c r="D34" t="s">
        <v>2</v>
      </c>
      <c r="E34" s="130"/>
      <c r="F34" s="132"/>
      <c r="G34" s="133"/>
      <c r="H34" s="133"/>
      <c r="I34" s="133"/>
      <c r="J34" s="133"/>
      <c r="K34" s="134"/>
      <c r="L34" s="76">
        <f t="shared" si="5"/>
      </c>
      <c r="M34" s="77">
        <f t="shared" si="6"/>
      </c>
      <c r="N34" s="71">
        <f t="shared" si="0"/>
        <v>39356</v>
      </c>
      <c r="O34" s="72">
        <f t="shared" si="1"/>
        <v>39356</v>
      </c>
      <c r="P34" s="72">
        <f t="shared" si="2"/>
        <v>39356</v>
      </c>
      <c r="Q34" s="72">
        <f t="shared" si="3"/>
        <v>39356</v>
      </c>
      <c r="R34" s="72">
        <f t="shared" si="4"/>
        <v>39356</v>
      </c>
      <c r="S34" s="211"/>
      <c r="T34" s="208"/>
      <c r="U34" s="208"/>
      <c r="V34" s="208"/>
      <c r="W34" s="208"/>
      <c r="X34" s="209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86"/>
      <c r="AT34" s="287"/>
      <c r="AU34" s="65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</row>
    <row r="35" spans="1:96" s="31" customFormat="1" ht="14.25">
      <c r="A35" s="138"/>
      <c r="B35" s="138"/>
      <c r="C35" s="138"/>
      <c r="D35" s="138"/>
      <c r="E35" s="138"/>
      <c r="F35" s="139"/>
      <c r="G35" s="140"/>
      <c r="H35" s="140"/>
      <c r="I35" s="140"/>
      <c r="J35" s="140"/>
      <c r="K35" s="134"/>
      <c r="L35" s="76">
        <f>IF(F35="","",IF(K35="",MAX(N35:R35),K35))</f>
      </c>
      <c r="M35" s="77">
        <f>IF(F35="","",+L35+(F35*7/5))</f>
      </c>
      <c r="N35" s="71">
        <f>IF(K35="",(DATEVALUE("10/1/2007")),K35)</f>
        <v>39356</v>
      </c>
      <c r="O35" s="72">
        <f t="shared" si="1"/>
        <v>39356</v>
      </c>
      <c r="P35" s="72">
        <f t="shared" si="2"/>
        <v>39356</v>
      </c>
      <c r="Q35" s="72">
        <f t="shared" si="3"/>
        <v>39356</v>
      </c>
      <c r="R35" s="72">
        <f t="shared" si="4"/>
        <v>39356</v>
      </c>
      <c r="S35" s="137"/>
      <c r="T35" s="208"/>
      <c r="U35" s="208"/>
      <c r="V35" s="208"/>
      <c r="W35" s="208"/>
      <c r="X35" s="209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86"/>
      <c r="AT35" s="288"/>
      <c r="AU35" s="36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</row>
    <row r="36" spans="1:58" s="35" customFormat="1" ht="8.25" customHeight="1">
      <c r="A36" s="124"/>
      <c r="B36" s="124"/>
      <c r="C36" s="124"/>
      <c r="D36" s="124"/>
      <c r="E36" s="124"/>
      <c r="F36" s="141"/>
      <c r="G36" s="140"/>
      <c r="H36" s="140"/>
      <c r="I36" s="140"/>
      <c r="J36" s="140"/>
      <c r="K36" s="140"/>
      <c r="L36" s="69"/>
      <c r="M36" s="69"/>
      <c r="N36" s="244"/>
      <c r="O36" s="244"/>
      <c r="P36" s="244"/>
      <c r="Q36" s="244"/>
      <c r="R36" s="244"/>
      <c r="S36" s="124"/>
      <c r="T36" s="212"/>
      <c r="U36" s="212"/>
      <c r="V36" s="213"/>
      <c r="W36" s="212"/>
      <c r="X36" s="214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61"/>
      <c r="AT36" s="258"/>
      <c r="AU36" s="38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39" customFormat="1" ht="14.25">
      <c r="A37" s="142"/>
      <c r="B37" s="142"/>
      <c r="C37" s="143" t="s">
        <v>98</v>
      </c>
      <c r="D37" s="143"/>
      <c r="E37" s="143"/>
      <c r="F37" s="144"/>
      <c r="G37" s="145"/>
      <c r="H37" s="145"/>
      <c r="I37" s="145"/>
      <c r="J37" s="145"/>
      <c r="K37" s="145"/>
      <c r="L37" s="78"/>
      <c r="M37" s="78"/>
      <c r="N37" s="66"/>
      <c r="O37" s="66"/>
      <c r="P37" s="66"/>
      <c r="Q37" s="66"/>
      <c r="R37" s="66"/>
      <c r="S37" s="216"/>
      <c r="T37" s="217">
        <f>SUM(T10:T36)</f>
        <v>160</v>
      </c>
      <c r="U37" s="217">
        <f aca="true" t="shared" si="7" ref="U37:AQ37">SUM(U10:U36)</f>
        <v>126</v>
      </c>
      <c r="V37" s="217">
        <f t="shared" si="7"/>
        <v>0</v>
      </c>
      <c r="W37" s="217">
        <f t="shared" si="7"/>
        <v>0</v>
      </c>
      <c r="X37" s="217">
        <f t="shared" si="7"/>
        <v>0</v>
      </c>
      <c r="Y37" s="382">
        <f t="shared" si="7"/>
        <v>0</v>
      </c>
      <c r="Z37" s="382">
        <f t="shared" si="7"/>
        <v>0</v>
      </c>
      <c r="AA37" s="382">
        <f t="shared" si="7"/>
        <v>0</v>
      </c>
      <c r="AB37" s="382">
        <f t="shared" si="7"/>
        <v>0</v>
      </c>
      <c r="AC37" s="382">
        <f t="shared" si="7"/>
        <v>0</v>
      </c>
      <c r="AD37" s="382">
        <f t="shared" si="7"/>
        <v>0</v>
      </c>
      <c r="AE37" s="382">
        <f t="shared" si="7"/>
        <v>1960</v>
      </c>
      <c r="AF37" s="382">
        <f t="shared" si="7"/>
        <v>0</v>
      </c>
      <c r="AG37" s="382">
        <f t="shared" si="7"/>
        <v>9800</v>
      </c>
      <c r="AH37" s="382">
        <f t="shared" si="7"/>
        <v>240</v>
      </c>
      <c r="AI37" s="382">
        <f t="shared" si="7"/>
        <v>0</v>
      </c>
      <c r="AJ37" s="382">
        <f t="shared" si="7"/>
        <v>0</v>
      </c>
      <c r="AK37" s="382">
        <f t="shared" si="7"/>
        <v>0</v>
      </c>
      <c r="AL37" s="382">
        <f t="shared" si="7"/>
        <v>0</v>
      </c>
      <c r="AM37" s="218">
        <f t="shared" si="7"/>
        <v>0</v>
      </c>
      <c r="AN37" s="218">
        <f t="shared" si="7"/>
        <v>0</v>
      </c>
      <c r="AO37" s="218">
        <f t="shared" si="7"/>
        <v>0</v>
      </c>
      <c r="AP37" s="218">
        <f t="shared" si="7"/>
        <v>0</v>
      </c>
      <c r="AQ37" s="218">
        <f t="shared" si="7"/>
        <v>0</v>
      </c>
      <c r="AR37" s="218"/>
      <c r="AS37" s="262"/>
      <c r="AT37" s="142"/>
      <c r="AV37" s="31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37" customFormat="1" ht="15" thickBot="1">
      <c r="A38" s="146"/>
      <c r="B38" s="146"/>
      <c r="C38" s="146"/>
      <c r="D38" s="146"/>
      <c r="E38" s="146"/>
      <c r="F38" s="147"/>
      <c r="G38" s="140"/>
      <c r="H38" s="140"/>
      <c r="I38" s="140"/>
      <c r="J38" s="140"/>
      <c r="K38" s="140"/>
      <c r="L38" s="69"/>
      <c r="M38" s="69"/>
      <c r="N38" s="244"/>
      <c r="O38" s="244"/>
      <c r="P38" s="244"/>
      <c r="Q38" s="244"/>
      <c r="R38" s="244"/>
      <c r="S38" s="146"/>
      <c r="T38" s="219"/>
      <c r="U38" s="219"/>
      <c r="V38" s="220"/>
      <c r="W38" s="219"/>
      <c r="X38" s="219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146"/>
      <c r="AV38" s="31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43" customFormat="1" ht="16.5" thickBot="1">
      <c r="A39" s="148"/>
      <c r="B39" s="149" t="s">
        <v>50</v>
      </c>
      <c r="C39" s="150"/>
      <c r="D39" s="151"/>
      <c r="E39" s="151"/>
      <c r="F39" s="152">
        <f>SUM(T39:AQ39)</f>
        <v>1512.0919999999999</v>
      </c>
      <c r="G39" s="153"/>
      <c r="H39" s="153"/>
      <c r="I39" s="153"/>
      <c r="J39" s="153"/>
      <c r="K39" s="153"/>
      <c r="L39" s="79"/>
      <c r="M39" s="79"/>
      <c r="N39" s="245"/>
      <c r="O39" s="245"/>
      <c r="P39" s="245"/>
      <c r="Q39" s="245"/>
      <c r="R39" s="245"/>
      <c r="S39" s="148"/>
      <c r="T39" s="222">
        <f>+T37*T9</f>
        <v>196.16</v>
      </c>
      <c r="U39" s="222">
        <f>+U37*U9</f>
        <v>154.476</v>
      </c>
      <c r="V39" s="222">
        <f>+V37*V9</f>
        <v>0</v>
      </c>
      <c r="W39" s="222">
        <f>+W37*W9</f>
        <v>0</v>
      </c>
      <c r="X39" s="222">
        <f>+X37*X9</f>
        <v>0</v>
      </c>
      <c r="Y39" s="222">
        <f aca="true" t="shared" si="8" ref="Y39:AQ39">(+Y37*Y9)/1000</f>
        <v>0</v>
      </c>
      <c r="Z39" s="222">
        <f t="shared" si="8"/>
        <v>0</v>
      </c>
      <c r="AA39" s="222">
        <f t="shared" si="8"/>
        <v>0</v>
      </c>
      <c r="AB39" s="222">
        <f t="shared" si="8"/>
        <v>0</v>
      </c>
      <c r="AC39" s="222">
        <f t="shared" si="8"/>
        <v>0</v>
      </c>
      <c r="AD39" s="222">
        <f t="shared" si="8"/>
        <v>0</v>
      </c>
      <c r="AE39" s="222">
        <f t="shared" si="8"/>
        <v>295.96</v>
      </c>
      <c r="AF39" s="222">
        <f t="shared" si="8"/>
        <v>0</v>
      </c>
      <c r="AG39" s="222">
        <f t="shared" si="8"/>
        <v>827.12</v>
      </c>
      <c r="AH39" s="222">
        <f t="shared" si="8"/>
        <v>38.376</v>
      </c>
      <c r="AI39" s="222">
        <f t="shared" si="8"/>
        <v>0</v>
      </c>
      <c r="AJ39" s="222">
        <f t="shared" si="8"/>
        <v>0</v>
      </c>
      <c r="AK39" s="222">
        <f t="shared" si="8"/>
        <v>0</v>
      </c>
      <c r="AL39" s="222">
        <f t="shared" si="8"/>
        <v>0</v>
      </c>
      <c r="AM39" s="222">
        <f t="shared" si="8"/>
        <v>0</v>
      </c>
      <c r="AN39" s="222">
        <f t="shared" si="8"/>
        <v>0</v>
      </c>
      <c r="AO39" s="222">
        <f t="shared" si="8"/>
        <v>0</v>
      </c>
      <c r="AP39" s="222">
        <f t="shared" si="8"/>
        <v>0</v>
      </c>
      <c r="AQ39" s="222">
        <f t="shared" si="8"/>
        <v>0</v>
      </c>
      <c r="AR39" s="222"/>
      <c r="AS39" s="219"/>
      <c r="AT39" s="148"/>
      <c r="AV39" s="31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s="43" customFormat="1" ht="16.5" thickBot="1">
      <c r="A40" s="148"/>
      <c r="B40" s="154" t="s">
        <v>99</v>
      </c>
      <c r="C40" s="148"/>
      <c r="D40" s="148"/>
      <c r="E40" s="148"/>
      <c r="F40" s="147"/>
      <c r="G40" s="155"/>
      <c r="H40" s="155"/>
      <c r="I40" s="155"/>
      <c r="J40" s="155"/>
      <c r="K40" s="155"/>
      <c r="L40" s="79"/>
      <c r="M40" s="79"/>
      <c r="N40" s="245"/>
      <c r="O40" s="245"/>
      <c r="P40" s="245"/>
      <c r="Q40" s="245"/>
      <c r="R40" s="245"/>
      <c r="S40" s="148"/>
      <c r="T40" s="192"/>
      <c r="U40" s="148"/>
      <c r="V40" s="223"/>
      <c r="W40" s="359" t="s">
        <v>117</v>
      </c>
      <c r="X40" s="365"/>
      <c r="Y40" s="366"/>
      <c r="Z40" s="366"/>
      <c r="AA40" s="366"/>
      <c r="AB40" s="366"/>
      <c r="AC40" s="366"/>
      <c r="AD40" s="367"/>
      <c r="AE40" s="368"/>
      <c r="AF40" s="368"/>
      <c r="AG40" s="368"/>
      <c r="AH40" s="368"/>
      <c r="AI40" s="369"/>
      <c r="AJ40" s="369"/>
      <c r="AK40" s="369"/>
      <c r="AL40" s="370"/>
      <c r="AM40" s="360"/>
      <c r="AN40" s="360"/>
      <c r="AO40" s="360"/>
      <c r="AP40" s="360"/>
      <c r="AQ40" s="360"/>
      <c r="AR40" s="360"/>
      <c r="AS40" s="360"/>
      <c r="AT40" s="361"/>
      <c r="AU40" s="362"/>
      <c r="AV40" s="362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s="44" customFormat="1" ht="15">
      <c r="A41" s="156"/>
      <c r="B41" s="156"/>
      <c r="C41" s="157" t="s">
        <v>66</v>
      </c>
      <c r="D41" s="158"/>
      <c r="E41" s="158"/>
      <c r="F41" s="159"/>
      <c r="G41" s="160"/>
      <c r="H41" s="160"/>
      <c r="I41" s="160"/>
      <c r="J41" s="160"/>
      <c r="K41" s="380" t="s">
        <v>65</v>
      </c>
      <c r="L41" s="80"/>
      <c r="N41" s="246"/>
      <c r="O41" s="246"/>
      <c r="P41" s="246"/>
      <c r="Q41" s="246"/>
      <c r="R41" s="246"/>
      <c r="S41" s="224"/>
      <c r="T41" s="156"/>
      <c r="U41" s="156"/>
      <c r="V41" s="225"/>
      <c r="W41" s="226" t="s">
        <v>118</v>
      </c>
      <c r="X41" s="371"/>
      <c r="Y41" s="372"/>
      <c r="Z41" s="372"/>
      <c r="AA41" s="372"/>
      <c r="AB41" s="372"/>
      <c r="AC41" s="372"/>
      <c r="AD41" s="373"/>
      <c r="AE41" s="227"/>
      <c r="AF41" s="227"/>
      <c r="AG41" s="227"/>
      <c r="AH41" s="227"/>
      <c r="AI41" s="228"/>
      <c r="AJ41" s="228"/>
      <c r="AK41" s="228"/>
      <c r="AL41" s="374"/>
      <c r="AM41" s="263"/>
      <c r="AN41" s="263"/>
      <c r="AO41" s="263"/>
      <c r="AP41" s="263"/>
      <c r="AQ41" s="263"/>
      <c r="AR41" s="263"/>
      <c r="AS41" s="263"/>
      <c r="AT41" s="259"/>
      <c r="AU41" s="363"/>
      <c r="AV41" s="363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49" s="1" customFormat="1" ht="15.75">
      <c r="A42" s="161"/>
      <c r="B42" s="161"/>
      <c r="C42" s="162"/>
      <c r="D42" s="163" t="s">
        <v>61</v>
      </c>
      <c r="E42" s="163"/>
      <c r="F42" s="163"/>
      <c r="G42" s="164"/>
      <c r="H42" s="164"/>
      <c r="I42" s="164"/>
      <c r="J42" s="164"/>
      <c r="K42" s="381">
        <v>3</v>
      </c>
      <c r="L42" s="81"/>
      <c r="N42" s="247"/>
      <c r="O42" s="247"/>
      <c r="P42" s="247"/>
      <c r="Q42" s="247"/>
      <c r="R42" s="247"/>
      <c r="S42" s="224"/>
      <c r="T42" s="161"/>
      <c r="U42" s="161"/>
      <c r="V42" s="229"/>
      <c r="W42" s="226" t="s">
        <v>119</v>
      </c>
      <c r="X42" s="372"/>
      <c r="Y42" s="372"/>
      <c r="Z42" s="372"/>
      <c r="AA42" s="372"/>
      <c r="AB42" s="372"/>
      <c r="AC42" s="372"/>
      <c r="AD42" s="373"/>
      <c r="AE42" s="227"/>
      <c r="AF42" s="227"/>
      <c r="AG42" s="227"/>
      <c r="AH42" s="231"/>
      <c r="AI42" s="232"/>
      <c r="AJ42" s="232"/>
      <c r="AK42" s="232"/>
      <c r="AL42" s="375"/>
      <c r="AM42" s="263"/>
      <c r="AN42" s="263"/>
      <c r="AO42" s="263"/>
      <c r="AP42" s="263"/>
      <c r="AQ42" s="263"/>
      <c r="AR42" s="263"/>
      <c r="AS42" s="263"/>
      <c r="AT42" s="259"/>
      <c r="AU42" s="363"/>
      <c r="AV42" s="363"/>
      <c r="AW42" s="34"/>
    </row>
    <row r="43" spans="1:49" s="1" customFormat="1" ht="15.75">
      <c r="A43" s="161"/>
      <c r="B43" s="161"/>
      <c r="C43" s="165"/>
      <c r="D43" s="163" t="s">
        <v>62</v>
      </c>
      <c r="E43" s="163"/>
      <c r="F43" s="166"/>
      <c r="G43" s="167"/>
      <c r="H43" s="167"/>
      <c r="I43" s="167"/>
      <c r="J43" s="167"/>
      <c r="K43" s="381">
        <v>5</v>
      </c>
      <c r="L43" s="82"/>
      <c r="N43" s="247"/>
      <c r="O43" s="247"/>
      <c r="P43" s="247"/>
      <c r="Q43" s="247"/>
      <c r="R43" s="247"/>
      <c r="S43" s="230"/>
      <c r="T43" s="161"/>
      <c r="U43" s="161"/>
      <c r="V43" s="229"/>
      <c r="W43" s="226" t="s">
        <v>120</v>
      </c>
      <c r="X43" s="372"/>
      <c r="Y43" s="372"/>
      <c r="Z43" s="372"/>
      <c r="AA43" s="372"/>
      <c r="AB43" s="372"/>
      <c r="AC43" s="372"/>
      <c r="AD43" s="373"/>
      <c r="AE43" s="227"/>
      <c r="AF43" s="227"/>
      <c r="AG43" s="227"/>
      <c r="AH43" s="231"/>
      <c r="AI43" s="233"/>
      <c r="AJ43" s="233"/>
      <c r="AK43" s="233"/>
      <c r="AL43" s="376"/>
      <c r="AM43" s="264"/>
      <c r="AN43" s="264"/>
      <c r="AO43" s="264"/>
      <c r="AP43" s="264"/>
      <c r="AQ43" s="264"/>
      <c r="AR43" s="264"/>
      <c r="AS43" s="264"/>
      <c r="AT43" s="259"/>
      <c r="AU43" s="363"/>
      <c r="AV43" s="363"/>
      <c r="AW43" s="34"/>
    </row>
    <row r="44" spans="1:49" s="1" customFormat="1" ht="15.75">
      <c r="A44" s="161"/>
      <c r="B44" s="161"/>
      <c r="C44" s="162"/>
      <c r="D44" s="163" t="s">
        <v>63</v>
      </c>
      <c r="E44" s="163"/>
      <c r="F44" s="163"/>
      <c r="G44" s="164"/>
      <c r="H44" s="164"/>
      <c r="I44" s="164"/>
      <c r="J44" s="164"/>
      <c r="K44" s="381">
        <v>8</v>
      </c>
      <c r="L44" s="81"/>
      <c r="N44" s="247"/>
      <c r="O44" s="247"/>
      <c r="P44" s="247"/>
      <c r="Q44" s="247"/>
      <c r="R44" s="247"/>
      <c r="S44" s="224"/>
      <c r="T44" s="161"/>
      <c r="U44" s="161"/>
      <c r="V44" s="229"/>
      <c r="W44" s="226" t="s">
        <v>121</v>
      </c>
      <c r="X44" s="372"/>
      <c r="Y44" s="372"/>
      <c r="Z44" s="372"/>
      <c r="AA44" s="372"/>
      <c r="AB44" s="372"/>
      <c r="AC44" s="372"/>
      <c r="AD44" s="373"/>
      <c r="AE44" s="227"/>
      <c r="AF44" s="227"/>
      <c r="AG44" s="227"/>
      <c r="AH44" s="231"/>
      <c r="AI44" s="234"/>
      <c r="AJ44" s="234"/>
      <c r="AK44" s="234"/>
      <c r="AL44" s="377"/>
      <c r="AM44" s="265"/>
      <c r="AN44" s="265"/>
      <c r="AO44" s="265"/>
      <c r="AP44" s="265"/>
      <c r="AQ44" s="265"/>
      <c r="AR44" s="265"/>
      <c r="AS44" s="265"/>
      <c r="AT44" s="259"/>
      <c r="AU44" s="363"/>
      <c r="AV44" s="363"/>
      <c r="AW44" s="34"/>
    </row>
    <row r="45" spans="1:49" s="1" customFormat="1" ht="15.75">
      <c r="A45" s="161"/>
      <c r="B45" s="161"/>
      <c r="C45" s="162"/>
      <c r="D45" s="163" t="s">
        <v>64</v>
      </c>
      <c r="E45" s="163"/>
      <c r="F45" s="163"/>
      <c r="G45" s="164"/>
      <c r="H45" s="164"/>
      <c r="I45" s="164"/>
      <c r="J45" s="164"/>
      <c r="K45" s="381">
        <v>9</v>
      </c>
      <c r="L45" s="81"/>
      <c r="N45" s="247"/>
      <c r="O45" s="247"/>
      <c r="P45" s="247"/>
      <c r="Q45" s="247"/>
      <c r="R45" s="247"/>
      <c r="S45" s="224"/>
      <c r="T45" s="161"/>
      <c r="U45" s="161"/>
      <c r="V45" s="229"/>
      <c r="W45" s="226" t="s">
        <v>122</v>
      </c>
      <c r="X45" s="372"/>
      <c r="Y45" s="372"/>
      <c r="Z45" s="372"/>
      <c r="AA45" s="372"/>
      <c r="AB45" s="372"/>
      <c r="AC45" s="372"/>
      <c r="AD45" s="373"/>
      <c r="AE45" s="227"/>
      <c r="AF45" s="227"/>
      <c r="AG45" s="227"/>
      <c r="AH45" s="231"/>
      <c r="AI45" s="234"/>
      <c r="AJ45" s="234"/>
      <c r="AK45" s="234"/>
      <c r="AL45" s="377"/>
      <c r="AM45" s="266"/>
      <c r="AN45" s="266"/>
      <c r="AO45" s="266"/>
      <c r="AP45" s="266"/>
      <c r="AQ45" s="266"/>
      <c r="AR45" s="266"/>
      <c r="AS45" s="266"/>
      <c r="AT45" s="260"/>
      <c r="AU45" s="364"/>
      <c r="AV45" s="364"/>
      <c r="AW45" s="34"/>
    </row>
    <row r="46" spans="1:49" s="1" customFormat="1" ht="15.75" thickBot="1">
      <c r="A46" s="161"/>
      <c r="B46" s="161"/>
      <c r="C46" s="168"/>
      <c r="D46" s="169"/>
      <c r="E46" s="169"/>
      <c r="F46" s="170"/>
      <c r="G46" s="171"/>
      <c r="H46" s="171"/>
      <c r="I46" s="171"/>
      <c r="J46" s="171"/>
      <c r="K46" s="171"/>
      <c r="L46" s="83"/>
      <c r="M46" s="84"/>
      <c r="N46" s="248"/>
      <c r="O46" s="248"/>
      <c r="P46" s="248"/>
      <c r="Q46" s="248"/>
      <c r="R46" s="248"/>
      <c r="S46" s="172"/>
      <c r="T46" s="161"/>
      <c r="U46" s="161"/>
      <c r="V46" s="229"/>
      <c r="W46" s="226" t="s">
        <v>123</v>
      </c>
      <c r="X46" s="372"/>
      <c r="Y46" s="372"/>
      <c r="Z46" s="372"/>
      <c r="AA46" s="372"/>
      <c r="AB46" s="372"/>
      <c r="AC46" s="372"/>
      <c r="AD46" s="373"/>
      <c r="AE46" s="227"/>
      <c r="AF46" s="227"/>
      <c r="AG46" s="227"/>
      <c r="AH46" s="231"/>
      <c r="AI46" s="234"/>
      <c r="AJ46" s="234"/>
      <c r="AK46" s="234"/>
      <c r="AL46" s="377"/>
      <c r="AM46" s="266"/>
      <c r="AN46" s="266"/>
      <c r="AO46" s="266"/>
      <c r="AP46" s="266"/>
      <c r="AQ46" s="266"/>
      <c r="AR46" s="266"/>
      <c r="AS46" s="266"/>
      <c r="AT46" s="260"/>
      <c r="AU46" s="364"/>
      <c r="AV46" s="364"/>
      <c r="AW46" s="34"/>
    </row>
    <row r="47" spans="1:49" s="1" customFormat="1" ht="15">
      <c r="A47" s="161"/>
      <c r="B47" s="161"/>
      <c r="C47" s="172"/>
      <c r="D47" s="172"/>
      <c r="E47" s="172"/>
      <c r="F47" s="173"/>
      <c r="G47" s="174"/>
      <c r="H47" s="174"/>
      <c r="I47" s="174"/>
      <c r="J47" s="174"/>
      <c r="K47" s="174"/>
      <c r="L47" s="85"/>
      <c r="M47" s="85"/>
      <c r="N47" s="248"/>
      <c r="O47" s="248"/>
      <c r="P47" s="248"/>
      <c r="Q47" s="248"/>
      <c r="R47" s="248"/>
      <c r="S47" s="172"/>
      <c r="T47" s="161"/>
      <c r="U47" s="161"/>
      <c r="V47" s="229"/>
      <c r="W47" s="226" t="s">
        <v>124</v>
      </c>
      <c r="X47" s="372"/>
      <c r="Y47" s="372"/>
      <c r="Z47" s="372"/>
      <c r="AA47" s="372"/>
      <c r="AB47" s="372"/>
      <c r="AC47" s="372"/>
      <c r="AD47" s="373"/>
      <c r="AE47" s="227"/>
      <c r="AF47" s="227"/>
      <c r="AG47" s="227"/>
      <c r="AH47" s="231"/>
      <c r="AI47" s="234"/>
      <c r="AJ47" s="234"/>
      <c r="AK47" s="234"/>
      <c r="AL47" s="377"/>
      <c r="AM47" s="266"/>
      <c r="AN47" s="266"/>
      <c r="AO47" s="266"/>
      <c r="AP47" s="266"/>
      <c r="AQ47" s="266"/>
      <c r="AR47" s="266"/>
      <c r="AS47" s="266"/>
      <c r="AT47" s="260"/>
      <c r="AU47" s="364"/>
      <c r="AV47" s="364"/>
      <c r="AW47" s="34"/>
    </row>
    <row r="48" spans="1:49" s="1" customFormat="1" ht="15">
      <c r="A48" s="161"/>
      <c r="B48" s="161"/>
      <c r="C48" s="172"/>
      <c r="D48" s="172"/>
      <c r="E48" s="172"/>
      <c r="F48" s="173"/>
      <c r="G48" s="174"/>
      <c r="H48" s="174"/>
      <c r="I48" s="174"/>
      <c r="J48" s="174"/>
      <c r="K48" s="174"/>
      <c r="L48" s="85"/>
      <c r="M48" s="85"/>
      <c r="N48" s="248"/>
      <c r="O48" s="248"/>
      <c r="P48" s="248"/>
      <c r="Q48" s="248"/>
      <c r="R48" s="248"/>
      <c r="S48" s="172"/>
      <c r="T48" s="161"/>
      <c r="U48" s="161"/>
      <c r="V48" s="229"/>
      <c r="W48" s="226" t="s">
        <v>126</v>
      </c>
      <c r="X48" s="372"/>
      <c r="Y48" s="372"/>
      <c r="Z48" s="372"/>
      <c r="AA48" s="372"/>
      <c r="AB48" s="372"/>
      <c r="AC48" s="372"/>
      <c r="AD48" s="373"/>
      <c r="AE48" s="227"/>
      <c r="AF48" s="227"/>
      <c r="AG48" s="227"/>
      <c r="AH48" s="231"/>
      <c r="AI48" s="234"/>
      <c r="AJ48" s="234"/>
      <c r="AK48" s="234"/>
      <c r="AL48" s="377"/>
      <c r="AM48" s="266"/>
      <c r="AN48" s="266"/>
      <c r="AO48" s="266"/>
      <c r="AP48" s="266"/>
      <c r="AQ48" s="266"/>
      <c r="AR48" s="266"/>
      <c r="AS48" s="266"/>
      <c r="AT48" s="260"/>
      <c r="AU48" s="364"/>
      <c r="AV48" s="364"/>
      <c r="AW48" s="34"/>
    </row>
    <row r="49" spans="1:49" s="1" customFormat="1" ht="15.75" thickBot="1">
      <c r="A49" s="161"/>
      <c r="B49" s="161"/>
      <c r="C49" s="172"/>
      <c r="D49" s="172"/>
      <c r="E49" s="172"/>
      <c r="F49" s="173"/>
      <c r="G49" s="174"/>
      <c r="H49" s="174"/>
      <c r="I49" s="174"/>
      <c r="J49" s="174"/>
      <c r="K49" s="174"/>
      <c r="L49" s="85"/>
      <c r="M49" s="85"/>
      <c r="N49" s="248"/>
      <c r="O49" s="248"/>
      <c r="P49" s="248"/>
      <c r="Q49" s="248"/>
      <c r="R49" s="248"/>
      <c r="S49" s="172"/>
      <c r="T49" s="161"/>
      <c r="U49" s="161"/>
      <c r="V49" s="229"/>
      <c r="W49" s="235" t="s">
        <v>125</v>
      </c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9"/>
      <c r="AM49" s="266"/>
      <c r="AN49" s="266"/>
      <c r="AO49" s="266"/>
      <c r="AP49" s="266"/>
      <c r="AQ49" s="266"/>
      <c r="AR49" s="266"/>
      <c r="AS49" s="266"/>
      <c r="AT49" s="260"/>
      <c r="AU49" s="364"/>
      <c r="AV49" s="364"/>
      <c r="AW49" s="34"/>
    </row>
    <row r="50" spans="1:49" s="1" customFormat="1" ht="15">
      <c r="A50" s="161"/>
      <c r="B50" s="161"/>
      <c r="C50" s="172"/>
      <c r="D50" s="172"/>
      <c r="E50" s="172"/>
      <c r="F50" s="173"/>
      <c r="G50" s="174"/>
      <c r="H50" s="174"/>
      <c r="I50" s="174"/>
      <c r="J50" s="174"/>
      <c r="K50" s="174"/>
      <c r="L50" s="85"/>
      <c r="M50" s="85"/>
      <c r="N50" s="248"/>
      <c r="O50" s="248"/>
      <c r="P50" s="248"/>
      <c r="Q50" s="248"/>
      <c r="R50" s="248"/>
      <c r="S50" s="172"/>
      <c r="T50" s="161"/>
      <c r="U50" s="161"/>
      <c r="V50" s="229"/>
      <c r="AM50" s="161"/>
      <c r="AN50" s="161"/>
      <c r="AO50" s="161"/>
      <c r="AP50" s="161"/>
      <c r="AQ50" s="161"/>
      <c r="AR50" s="161"/>
      <c r="AS50" s="156"/>
      <c r="AT50" s="156"/>
      <c r="AW50" s="34"/>
    </row>
    <row r="51" spans="1:49" s="42" customFormat="1" ht="15.75">
      <c r="A51" s="175"/>
      <c r="B51" s="175"/>
      <c r="C51" s="175"/>
      <c r="D51" s="175"/>
      <c r="E51" s="175"/>
      <c r="F51" s="139"/>
      <c r="G51" s="155"/>
      <c r="H51" s="155"/>
      <c r="I51" s="155"/>
      <c r="J51" s="155"/>
      <c r="K51" s="155"/>
      <c r="L51" s="79"/>
      <c r="M51" s="79"/>
      <c r="N51" s="245"/>
      <c r="O51" s="245"/>
      <c r="P51" s="245"/>
      <c r="Q51" s="245"/>
      <c r="R51" s="245"/>
      <c r="S51" s="175"/>
      <c r="T51" s="175"/>
      <c r="U51" s="175"/>
      <c r="V51" s="236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48"/>
      <c r="AT51" s="148"/>
      <c r="AW51" s="34"/>
    </row>
    <row r="52" spans="12:13" ht="15">
      <c r="L52" s="8"/>
      <c r="M52" s="8"/>
    </row>
    <row r="53" spans="12:48" ht="15">
      <c r="L53" s="8"/>
      <c r="M53" s="8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54"/>
      <c r="AV53" s="60"/>
    </row>
    <row r="54" spans="12:48" ht="15">
      <c r="L54" s="8"/>
      <c r="M54" s="8"/>
      <c r="AU54" s="5"/>
      <c r="AV54" s="5"/>
    </row>
    <row r="55" spans="1:48" ht="15">
      <c r="A55" s="178"/>
      <c r="F55" s="179"/>
      <c r="G55" s="180"/>
      <c r="H55" s="180"/>
      <c r="I55" s="180"/>
      <c r="L55" s="86"/>
      <c r="M55" s="86"/>
      <c r="AU55" s="5"/>
      <c r="AV55" s="61"/>
    </row>
    <row r="56" spans="1:48" ht="15">
      <c r="A56" s="178"/>
      <c r="F56" s="179"/>
      <c r="G56" s="181"/>
      <c r="L56" s="76"/>
      <c r="M56" s="87"/>
      <c r="N56" s="250"/>
      <c r="O56" s="251"/>
      <c r="P56" s="251"/>
      <c r="Q56" s="251"/>
      <c r="R56" s="251"/>
      <c r="AU56" s="5"/>
      <c r="AV56" s="61"/>
    </row>
    <row r="57" spans="1:48" ht="15">
      <c r="A57" s="178"/>
      <c r="F57" s="179"/>
      <c r="G57" s="181"/>
      <c r="L57" s="76"/>
      <c r="M57" s="87"/>
      <c r="N57" s="250"/>
      <c r="O57" s="251"/>
      <c r="P57" s="251"/>
      <c r="Q57" s="251"/>
      <c r="R57" s="251"/>
      <c r="AU57" s="5"/>
      <c r="AV57" s="61"/>
    </row>
    <row r="58" spans="1:48" ht="15">
      <c r="A58" s="178"/>
      <c r="F58" s="179"/>
      <c r="G58" s="181"/>
      <c r="L58" s="76"/>
      <c r="M58" s="87"/>
      <c r="N58" s="250"/>
      <c r="O58" s="251"/>
      <c r="P58" s="251"/>
      <c r="Q58" s="251"/>
      <c r="R58" s="251"/>
      <c r="AU58" s="5"/>
      <c r="AV58" s="61"/>
    </row>
    <row r="59" spans="1:48" ht="15">
      <c r="A59" s="178"/>
      <c r="F59" s="179"/>
      <c r="G59" s="181"/>
      <c r="L59" s="76"/>
      <c r="M59" s="87"/>
      <c r="N59" s="250"/>
      <c r="O59" s="251"/>
      <c r="P59" s="251"/>
      <c r="Q59" s="251"/>
      <c r="R59" s="251"/>
      <c r="AU59" s="5"/>
      <c r="AV59" s="61"/>
    </row>
    <row r="60" spans="1:48" ht="15">
      <c r="A60" s="178"/>
      <c r="F60" s="179"/>
      <c r="G60" s="181"/>
      <c r="L60" s="76"/>
      <c r="M60" s="87"/>
      <c r="N60" s="250"/>
      <c r="O60" s="251"/>
      <c r="P60" s="251"/>
      <c r="Q60" s="251"/>
      <c r="R60" s="251"/>
      <c r="AU60" s="5"/>
      <c r="AV60" s="61"/>
    </row>
    <row r="61" spans="1:48" ht="15">
      <c r="A61" s="178"/>
      <c r="F61" s="179"/>
      <c r="G61" s="181"/>
      <c r="L61" s="76"/>
      <c r="M61" s="87"/>
      <c r="N61" s="250"/>
      <c r="O61" s="251"/>
      <c r="P61" s="251"/>
      <c r="Q61" s="251"/>
      <c r="R61" s="251"/>
      <c r="AU61" s="5"/>
      <c r="AV61" s="61"/>
    </row>
    <row r="62" spans="1:48" ht="15">
      <c r="A62" s="178"/>
      <c r="F62" s="179"/>
      <c r="G62" s="181"/>
      <c r="L62" s="76"/>
      <c r="M62" s="87"/>
      <c r="N62" s="250"/>
      <c r="O62" s="251"/>
      <c r="P62" s="251"/>
      <c r="Q62" s="251"/>
      <c r="R62" s="251"/>
      <c r="AU62" s="5"/>
      <c r="AV62" s="61"/>
    </row>
    <row r="63" spans="1:48" ht="15">
      <c r="A63" s="178"/>
      <c r="F63" s="179"/>
      <c r="G63" s="181"/>
      <c r="L63" s="76"/>
      <c r="M63" s="87"/>
      <c r="N63" s="250"/>
      <c r="O63" s="251"/>
      <c r="P63" s="251"/>
      <c r="Q63" s="251"/>
      <c r="R63" s="251"/>
      <c r="AU63" s="5"/>
      <c r="AV63" s="61"/>
    </row>
    <row r="64" spans="1:48" ht="15">
      <c r="A64" s="178"/>
      <c r="F64" s="179"/>
      <c r="G64" s="181"/>
      <c r="L64" s="76"/>
      <c r="M64" s="87"/>
      <c r="N64" s="250"/>
      <c r="O64" s="251"/>
      <c r="P64" s="251"/>
      <c r="Q64" s="251"/>
      <c r="R64" s="251"/>
      <c r="AU64" s="5"/>
      <c r="AV64" s="5"/>
    </row>
    <row r="65" spans="12:48" ht="15">
      <c r="L65" s="8"/>
      <c r="M65" s="8"/>
      <c r="AU65" s="62"/>
      <c r="AV65" s="61"/>
    </row>
    <row r="66" spans="12:13" ht="15">
      <c r="L66" s="8"/>
      <c r="M66" s="8"/>
    </row>
    <row r="67" spans="12:13" ht="15">
      <c r="L67" s="8"/>
      <c r="M67" s="8"/>
    </row>
    <row r="68" spans="12:13" ht="15">
      <c r="L68" s="8"/>
      <c r="M68" s="8"/>
    </row>
    <row r="69" spans="12:13" ht="15">
      <c r="L69" s="8"/>
      <c r="M69" s="8"/>
    </row>
    <row r="70" spans="12:13" ht="15">
      <c r="L70" s="8"/>
      <c r="M70" s="8"/>
    </row>
    <row r="71" spans="12:13" ht="15">
      <c r="L71" s="8"/>
      <c r="M71" s="8"/>
    </row>
    <row r="72" spans="12:13" ht="15">
      <c r="L72" s="8"/>
      <c r="M72" s="8"/>
    </row>
    <row r="73" spans="12:13" ht="15">
      <c r="L73" s="8"/>
      <c r="M73" s="8"/>
    </row>
    <row r="74" spans="12:13" ht="15">
      <c r="L74" s="8"/>
      <c r="M74" s="8"/>
    </row>
    <row r="75" spans="12:13" ht="15">
      <c r="L75" s="8"/>
      <c r="M75" s="8"/>
    </row>
    <row r="76" spans="12:13" ht="15">
      <c r="L76" s="8"/>
      <c r="M76" s="8"/>
    </row>
    <row r="77" spans="12:13" ht="15">
      <c r="L77" s="8"/>
      <c r="M77" s="8"/>
    </row>
    <row r="78" spans="12:13" ht="15">
      <c r="L78" s="8"/>
      <c r="M78" s="8"/>
    </row>
    <row r="79" spans="12:13" ht="15">
      <c r="L79" s="8"/>
      <c r="M79" s="8"/>
    </row>
    <row r="80" spans="12:13" ht="15">
      <c r="L80" s="8"/>
      <c r="M80" s="8"/>
    </row>
    <row r="81" spans="12:13" ht="15">
      <c r="L81" s="8"/>
      <c r="M81" s="8"/>
    </row>
    <row r="82" spans="12:13" ht="15">
      <c r="L82" s="8"/>
      <c r="M82" s="8"/>
    </row>
    <row r="83" spans="12:13" ht="15">
      <c r="L83" s="8"/>
      <c r="M83" s="8"/>
    </row>
    <row r="84" spans="12:13" ht="15">
      <c r="L84" s="8"/>
      <c r="M84" s="8"/>
    </row>
    <row r="85" spans="12:13" ht="15">
      <c r="L85" s="8"/>
      <c r="M85" s="8"/>
    </row>
    <row r="86" spans="12:13" ht="15">
      <c r="L86" s="8"/>
      <c r="M86" s="8"/>
    </row>
    <row r="87" spans="12:13" ht="15">
      <c r="L87" s="8"/>
      <c r="M87" s="8"/>
    </row>
    <row r="88" spans="12:13" ht="15">
      <c r="L88" s="8"/>
      <c r="M88" s="8"/>
    </row>
    <row r="89" spans="12:13" ht="15">
      <c r="L89" s="8"/>
      <c r="M89" s="8"/>
    </row>
    <row r="90" spans="12:13" ht="15">
      <c r="L90" s="8"/>
      <c r="M90" s="8"/>
    </row>
    <row r="91" spans="12:13" ht="15">
      <c r="L91" s="8"/>
      <c r="M91" s="8"/>
    </row>
    <row r="92" spans="12:13" ht="15">
      <c r="L92" s="8"/>
      <c r="M92" s="8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</sheetData>
  <sheetProtection formatCells="0" formatColumns="0" formatRows="0" insertColumns="0" insertRows="0" insertHyperlinks="0" deleteColumns="0" deleteRows="0" sort="0" autoFilter="0" pivotTables="0"/>
  <conditionalFormatting sqref="AW10">
    <cfRule type="expression" priority="1" dxfId="0" stopIfTrue="1">
      <formula>AND($L10&lt;AX$8,$M10&gt;=AW$8,$S10&lt;&gt;"A")</formula>
    </cfRule>
  </conditionalFormatting>
  <conditionalFormatting sqref="AW11:AW34 AW35:BJ35 AX10:BJ34 BK10:CR35">
    <cfRule type="expression" priority="2" dxfId="0" stopIfTrue="1">
      <formula>AND($L10&lt;AX$8,$M10&gt;=AW$8,$S10&lt;&gt;"A")</formula>
    </cfRule>
    <cfRule type="expression" priority="3" dxfId="1" stopIfTrue="1">
      <formula>AND($L10&lt;AX$8,$M10&gt;=AW$8,$S10="A")</formula>
    </cfRule>
  </conditionalFormatting>
  <printOptions gridLines="1"/>
  <pageMargins left="0.21" right="0.17" top="0.55" bottom="0.54" header="0.4" footer="0.17"/>
  <pageSetup horizontalDpi="600" verticalDpi="600" orientation="landscape" scale="60" r:id="rId1"/>
  <headerFooter alignWithMargins="0">
    <oddFooter xml:space="preserve">&amp;L&amp;F&amp;C&amp;A Page &amp;P of &amp;N&amp;R&amp;D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D1" sqref="D1:D4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56" t="str">
        <f>+'Tab B Cost &amp; Schedule Estimate'!B1</f>
        <v>Cost Center:</v>
      </c>
      <c r="B1" s="6"/>
      <c r="D1" s="383">
        <f>+'Tab A Description'!B3</f>
        <v>1180</v>
      </c>
      <c r="F1" s="6"/>
      <c r="G1" s="6"/>
      <c r="I1" s="7"/>
    </row>
    <row r="2" spans="1:9" ht="18" customHeight="1">
      <c r="A2" s="56" t="str">
        <f>+'Tab B Cost &amp; Schedule Estimate'!B2</f>
        <v>Job Number:</v>
      </c>
      <c r="B2" s="6"/>
      <c r="D2" s="383">
        <f>+'Tab A Description'!B4</f>
        <v>2430</v>
      </c>
      <c r="F2" s="6"/>
      <c r="G2" s="6"/>
      <c r="I2" s="7"/>
    </row>
    <row r="3" spans="1:9" ht="18" customHeight="1">
      <c r="A3" s="56" t="str">
        <f>+'Tab B Cost &amp; Schedule Estimate'!B3</f>
        <v>Job Title: </v>
      </c>
      <c r="B3" s="6"/>
      <c r="D3" s="383" t="str">
        <f>+'Tab A Description'!B5</f>
        <v>NSTX Beamline 2 Decontamination</v>
      </c>
      <c r="F3" s="6"/>
      <c r="G3" s="6"/>
      <c r="I3" s="7"/>
    </row>
    <row r="4" spans="1:9" ht="18" customHeight="1">
      <c r="A4" s="56" t="str">
        <f>+'Tab B Cost &amp; Schedule Estimate'!B4</f>
        <v>Job Manager: </v>
      </c>
      <c r="B4" s="6"/>
      <c r="D4" s="383" t="str">
        <f>+'Tab A Description'!B6</f>
        <v>Tim Stevenson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87</v>
      </c>
    </row>
    <row r="8" spans="1:20" ht="26.25">
      <c r="A8" s="10"/>
      <c r="D8" s="12" t="s">
        <v>89</v>
      </c>
      <c r="E8" s="12" t="s">
        <v>90</v>
      </c>
      <c r="F8" s="12" t="s">
        <v>91</v>
      </c>
      <c r="G8" s="14" t="s">
        <v>94</v>
      </c>
      <c r="H8" s="13" t="s">
        <v>93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88</v>
      </c>
      <c r="D9" s="4"/>
      <c r="E9" s="4"/>
      <c r="F9" s="4"/>
      <c r="G9" s="4"/>
      <c r="H9" s="394"/>
      <c r="I9" s="394"/>
      <c r="J9" s="394"/>
      <c r="K9" s="394"/>
      <c r="L9" s="394"/>
      <c r="M9" s="394"/>
      <c r="N9" s="394"/>
      <c r="O9" s="394"/>
      <c r="P9" s="394"/>
      <c r="Q9" s="394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92</v>
      </c>
      <c r="D11" s="4"/>
      <c r="E11" s="4"/>
      <c r="F11" s="4"/>
      <c r="G11" s="4"/>
      <c r="H11" s="394"/>
      <c r="I11" s="394"/>
      <c r="J11" s="394"/>
      <c r="K11" s="394"/>
      <c r="L11" s="394"/>
      <c r="M11" s="394"/>
      <c r="N11" s="394"/>
      <c r="O11" s="394"/>
      <c r="P11" s="394"/>
      <c r="Q11" s="394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100</v>
      </c>
    </row>
    <row r="15" spans="6:17" s="45" customFormat="1" ht="12.75">
      <c r="F15" s="46"/>
      <c r="G15" s="46"/>
      <c r="N15" s="395" t="s">
        <v>101</v>
      </c>
      <c r="O15" s="395"/>
      <c r="P15" s="47" t="s">
        <v>102</v>
      </c>
      <c r="Q15" s="48"/>
    </row>
    <row r="16" spans="1:17" s="49" customFormat="1" ht="25.5">
      <c r="A16" s="58"/>
      <c r="B16" s="396" t="s">
        <v>103</v>
      </c>
      <c r="C16" s="396"/>
      <c r="D16" s="396"/>
      <c r="E16" s="396"/>
      <c r="F16" s="396"/>
      <c r="G16" s="59" t="s">
        <v>104</v>
      </c>
      <c r="H16" s="396" t="s">
        <v>105</v>
      </c>
      <c r="I16" s="396"/>
      <c r="J16" s="396"/>
      <c r="K16" s="396" t="s">
        <v>106</v>
      </c>
      <c r="L16" s="396"/>
      <c r="M16" s="396"/>
      <c r="N16" s="58" t="s">
        <v>51</v>
      </c>
      <c r="O16" s="58" t="s">
        <v>52</v>
      </c>
      <c r="P16" s="59" t="s">
        <v>53</v>
      </c>
      <c r="Q16" s="59" t="s">
        <v>54</v>
      </c>
    </row>
    <row r="17" spans="1:17" s="58" customFormat="1" ht="36.75" customHeight="1">
      <c r="A17" s="58">
        <v>1</v>
      </c>
      <c r="B17" s="393"/>
      <c r="C17" s="393"/>
      <c r="D17" s="393"/>
      <c r="E17" s="393"/>
      <c r="F17" s="393"/>
      <c r="G17" s="59"/>
      <c r="H17" s="393"/>
      <c r="I17" s="393"/>
      <c r="J17" s="393"/>
      <c r="K17" s="393"/>
      <c r="L17" s="393"/>
      <c r="M17" s="393"/>
      <c r="P17" s="59"/>
      <c r="Q17" s="59"/>
    </row>
    <row r="18" spans="1:17" s="58" customFormat="1" ht="36.75" customHeight="1">
      <c r="A18" s="58">
        <v>2</v>
      </c>
      <c r="B18" s="393"/>
      <c r="C18" s="393"/>
      <c r="D18" s="393"/>
      <c r="E18" s="393"/>
      <c r="F18" s="393"/>
      <c r="G18" s="59"/>
      <c r="H18" s="393"/>
      <c r="I18" s="393"/>
      <c r="J18" s="393"/>
      <c r="K18" s="393"/>
      <c r="L18" s="393"/>
      <c r="M18" s="393"/>
      <c r="P18" s="59"/>
      <c r="Q18" s="59"/>
    </row>
    <row r="19" spans="1:17" s="58" customFormat="1" ht="36.75" customHeight="1">
      <c r="A19" s="58">
        <v>3</v>
      </c>
      <c r="B19" s="393"/>
      <c r="C19" s="393"/>
      <c r="D19" s="393"/>
      <c r="E19" s="393"/>
      <c r="F19" s="393"/>
      <c r="G19" s="59"/>
      <c r="H19" s="393"/>
      <c r="I19" s="393"/>
      <c r="J19" s="393"/>
      <c r="K19" s="393"/>
      <c r="L19" s="393"/>
      <c r="M19" s="393"/>
      <c r="P19" s="59"/>
      <c r="Q19" s="59"/>
    </row>
    <row r="20" spans="1:17" s="58" customFormat="1" ht="36.75" customHeight="1">
      <c r="A20" s="58">
        <v>4</v>
      </c>
      <c r="B20" s="393"/>
      <c r="C20" s="393"/>
      <c r="D20" s="393"/>
      <c r="E20" s="393"/>
      <c r="F20" s="393"/>
      <c r="G20" s="59"/>
      <c r="H20" s="393"/>
      <c r="I20" s="393"/>
      <c r="J20" s="393"/>
      <c r="K20" s="393"/>
      <c r="L20" s="393"/>
      <c r="M20" s="393"/>
      <c r="P20" s="59"/>
      <c r="Q20" s="59"/>
    </row>
    <row r="21" spans="1:13" s="51" customFormat="1" ht="36.75" customHeight="1">
      <c r="A21" s="59">
        <v>5</v>
      </c>
      <c r="B21" s="393"/>
      <c r="C21" s="393"/>
      <c r="D21" s="393"/>
      <c r="E21" s="393"/>
      <c r="F21" s="393"/>
      <c r="G21" s="50"/>
      <c r="H21" s="393"/>
      <c r="I21" s="393"/>
      <c r="J21" s="393"/>
      <c r="K21" s="393"/>
      <c r="L21" s="393"/>
      <c r="M21" s="393"/>
    </row>
    <row r="22" spans="2:13" s="51" customFormat="1" ht="12.75">
      <c r="B22" s="393"/>
      <c r="C22" s="393"/>
      <c r="D22" s="393"/>
      <c r="E22" s="393"/>
      <c r="F22" s="393"/>
      <c r="G22" s="50"/>
      <c r="H22" s="393"/>
      <c r="I22" s="393"/>
      <c r="J22" s="393"/>
      <c r="K22" s="393"/>
      <c r="L22" s="393"/>
      <c r="M22" s="393"/>
    </row>
    <row r="23" spans="5:8" ht="12.75">
      <c r="E23" s="3"/>
      <c r="F23" s="3"/>
      <c r="G23" s="3"/>
      <c r="H23" s="3"/>
    </row>
    <row r="24" spans="1:8" s="1" customFormat="1" ht="12.75">
      <c r="A24" s="1" t="s">
        <v>99</v>
      </c>
      <c r="E24" s="4"/>
      <c r="F24" s="4"/>
      <c r="G24" s="4"/>
      <c r="H24" s="4"/>
    </row>
    <row r="25" spans="1:8" s="1" customFormat="1" ht="12.75">
      <c r="A25" s="67" t="s">
        <v>55</v>
      </c>
      <c r="B25" s="1" t="s">
        <v>107</v>
      </c>
      <c r="E25" s="4"/>
      <c r="F25" s="4"/>
      <c r="G25" s="4"/>
      <c r="H25" s="4"/>
    </row>
    <row r="26" spans="1:2" s="1" customFormat="1" ht="12.75">
      <c r="A26" s="67" t="s">
        <v>56</v>
      </c>
      <c r="B26" s="1" t="s">
        <v>108</v>
      </c>
    </row>
    <row r="27" s="1" customFormat="1" ht="12.75">
      <c r="B27" s="1" t="s">
        <v>109</v>
      </c>
    </row>
    <row r="28" spans="1:2" s="1" customFormat="1" ht="12.75">
      <c r="A28" s="67" t="s">
        <v>57</v>
      </c>
      <c r="B28" s="1" t="s">
        <v>110</v>
      </c>
    </row>
    <row r="29" s="1" customFormat="1" ht="12.75">
      <c r="B29" s="1" t="s">
        <v>111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93" t="s">
        <v>78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89</v>
      </c>
      <c r="J33" s="92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2" t="s">
        <v>79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95</v>
      </c>
      <c r="H35" s="3"/>
      <c r="I35" s="30"/>
      <c r="J35" s="92" t="s">
        <v>80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2" t="s">
        <v>81</v>
      </c>
    </row>
    <row r="37" spans="5:9" ht="15">
      <c r="E37" s="3"/>
      <c r="F37" s="3"/>
      <c r="G37" s="3"/>
      <c r="H37" s="3"/>
      <c r="I37" s="30" t="s">
        <v>90</v>
      </c>
    </row>
    <row r="38" spans="9:10" ht="15">
      <c r="I38" s="30"/>
      <c r="J38" t="s">
        <v>82</v>
      </c>
    </row>
    <row r="39" spans="9:10" ht="15">
      <c r="I39" s="30"/>
      <c r="J39" t="s">
        <v>83</v>
      </c>
    </row>
    <row r="40" spans="9:10" ht="15">
      <c r="I40" s="30"/>
      <c r="J40" t="s">
        <v>84</v>
      </c>
    </row>
    <row r="41" ht="15">
      <c r="I41" s="30" t="s">
        <v>91</v>
      </c>
    </row>
    <row r="42" spans="9:10" ht="15">
      <c r="I42" s="30"/>
      <c r="J42" t="s">
        <v>85</v>
      </c>
    </row>
    <row r="43" spans="9:10" ht="15">
      <c r="I43" s="30"/>
      <c r="J43" t="s">
        <v>3</v>
      </c>
    </row>
    <row r="44" spans="9:10" ht="15">
      <c r="I44" s="30"/>
      <c r="J44" t="s">
        <v>4</v>
      </c>
    </row>
    <row r="45" spans="9:10" ht="15">
      <c r="I45" s="30"/>
      <c r="J45" t="s">
        <v>5</v>
      </c>
    </row>
    <row r="46" spans="9:10" ht="15.75">
      <c r="I46" s="93"/>
      <c r="J46" s="30"/>
    </row>
    <row r="47" spans="9:10" ht="15.75">
      <c r="I47" s="93" t="s">
        <v>6</v>
      </c>
      <c r="J47" s="30"/>
    </row>
    <row r="48" ht="15">
      <c r="I48" s="30" t="s">
        <v>91</v>
      </c>
    </row>
    <row r="49" spans="9:10" ht="15">
      <c r="I49" s="30"/>
      <c r="J49" t="s">
        <v>7</v>
      </c>
    </row>
    <row r="50" spans="9:10" ht="15">
      <c r="I50" s="30"/>
      <c r="J50" t="s">
        <v>8</v>
      </c>
    </row>
    <row r="51" spans="9:10" ht="15">
      <c r="I51" s="30"/>
      <c r="J51" t="s">
        <v>9</v>
      </c>
    </row>
    <row r="52" spans="9:10" ht="15">
      <c r="I52" s="30"/>
      <c r="J52" t="s">
        <v>10</v>
      </c>
    </row>
    <row r="53" ht="15">
      <c r="I53" s="30" t="s">
        <v>90</v>
      </c>
    </row>
    <row r="54" spans="9:10" ht="15">
      <c r="I54" s="30"/>
      <c r="J54" t="s">
        <v>11</v>
      </c>
    </row>
    <row r="55" spans="9:10" ht="15">
      <c r="I55" s="30"/>
      <c r="J55" t="s">
        <v>12</v>
      </c>
    </row>
    <row r="56" spans="9:10" ht="15">
      <c r="I56" s="30"/>
      <c r="J56" t="s">
        <v>13</v>
      </c>
    </row>
    <row r="57" ht="15">
      <c r="I57" s="30" t="s">
        <v>89</v>
      </c>
    </row>
    <row r="58" spans="9:10" ht="15">
      <c r="I58" s="30"/>
      <c r="J58" t="s">
        <v>14</v>
      </c>
    </row>
    <row r="59" ht="12.75">
      <c r="J59" t="s">
        <v>15</v>
      </c>
    </row>
    <row r="60" ht="12.75">
      <c r="J60" t="s">
        <v>16</v>
      </c>
    </row>
    <row r="61" ht="12.75">
      <c r="J61" t="s">
        <v>17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44.140625" style="0" customWidth="1"/>
    <col min="2" max="2" width="13.57421875" style="0" customWidth="1"/>
    <col min="3" max="3" width="53.421875" style="299" customWidth="1"/>
    <col min="4" max="4" width="20.7109375" style="299" bestFit="1" customWidth="1"/>
    <col min="5" max="5" width="5.140625" style="299" bestFit="1" customWidth="1"/>
    <col min="6" max="6" width="9.28125" style="0" bestFit="1" customWidth="1"/>
    <col min="7" max="7" width="10.28125" style="0" bestFit="1" customWidth="1"/>
    <col min="8" max="8" width="8.7109375" style="0" customWidth="1"/>
    <col min="9" max="9" width="9.00390625" style="0" customWidth="1"/>
    <col min="10" max="10" width="6.140625" style="0" bestFit="1" customWidth="1"/>
    <col min="11" max="11" width="6.28125" style="0" bestFit="1" customWidth="1"/>
    <col min="12" max="13" width="5.8515625" style="0" bestFit="1" customWidth="1"/>
    <col min="14" max="14" width="4.28125" style="0" bestFit="1" customWidth="1"/>
    <col min="15" max="15" width="1.7109375" style="0" customWidth="1"/>
    <col min="16" max="16" width="70.28125" style="0" customWidth="1"/>
    <col min="17" max="17" width="12.00390625" style="4" customWidth="1"/>
    <col min="18" max="18" width="13.421875" style="299" customWidth="1"/>
    <col min="19" max="16384" width="8.8515625" style="0" customWidth="1"/>
  </cols>
  <sheetData>
    <row r="1" spans="1:18" ht="18" customHeight="1">
      <c r="A1" s="56" t="str">
        <f>+'Tab B Cost &amp; Schedule Estimate'!B1</f>
        <v>Cost Center:</v>
      </c>
      <c r="B1" s="383">
        <f>+'Tab A Description'!B3</f>
        <v>1180</v>
      </c>
      <c r="C1"/>
      <c r="D1" s="6"/>
      <c r="E1" s="6"/>
      <c r="G1" s="7"/>
      <c r="Q1"/>
      <c r="R1"/>
    </row>
    <row r="2" spans="1:18" ht="18" customHeight="1">
      <c r="A2" s="56" t="str">
        <f>+'Tab B Cost &amp; Schedule Estimate'!B2</f>
        <v>Job Number:</v>
      </c>
      <c r="B2" s="383">
        <f>+'Tab A Description'!B4</f>
        <v>2430</v>
      </c>
      <c r="C2"/>
      <c r="D2" s="6"/>
      <c r="E2" s="6"/>
      <c r="G2" s="7"/>
      <c r="Q2"/>
      <c r="R2"/>
    </row>
    <row r="3" spans="1:18" ht="18" customHeight="1">
      <c r="A3" s="56" t="str">
        <f>+'Tab B Cost &amp; Schedule Estimate'!B3</f>
        <v>Job Title: </v>
      </c>
      <c r="B3" s="383" t="str">
        <f>+'Tab A Description'!B5</f>
        <v>NSTX Beamline 2 Decontamination</v>
      </c>
      <c r="C3"/>
      <c r="D3" s="6"/>
      <c r="E3" s="6"/>
      <c r="G3" s="7"/>
      <c r="Q3"/>
      <c r="R3"/>
    </row>
    <row r="4" spans="1:18" ht="18" customHeight="1">
      <c r="A4" s="56" t="str">
        <f>+'Tab B Cost &amp; Schedule Estimate'!B4</f>
        <v>Job Manager: </v>
      </c>
      <c r="B4" s="383" t="str">
        <f>+'Tab A Description'!B6</f>
        <v>Tim Stevenson</v>
      </c>
      <c r="C4"/>
      <c r="D4" s="6"/>
      <c r="E4" s="6"/>
      <c r="G4" s="7"/>
      <c r="Q4"/>
      <c r="R4"/>
    </row>
    <row r="5" spans="3:18" ht="12.75">
      <c r="C5"/>
      <c r="D5"/>
      <c r="E5"/>
      <c r="Q5"/>
      <c r="R5"/>
    </row>
    <row r="6" spans="1:7" ht="20.25">
      <c r="A6" s="6"/>
      <c r="B6" s="6"/>
      <c r="C6" s="308"/>
      <c r="D6"/>
      <c r="E6"/>
      <c r="G6" s="299"/>
    </row>
    <row r="7" spans="1:7" ht="12.75">
      <c r="A7" s="8"/>
      <c r="B7" s="8"/>
      <c r="C7" s="309"/>
      <c r="D7" s="8"/>
      <c r="E7" s="8"/>
      <c r="F7" s="8"/>
      <c r="G7" s="300"/>
    </row>
    <row r="8" spans="1:7" ht="18.75" thickBot="1">
      <c r="A8" s="301" t="s">
        <v>25</v>
      </c>
      <c r="B8" s="310"/>
      <c r="C8" s="311"/>
      <c r="D8" s="312" t="s">
        <v>26</v>
      </c>
      <c r="E8" s="313"/>
      <c r="F8" s="313"/>
      <c r="G8" s="314"/>
    </row>
    <row r="9" spans="1:7" ht="12.75">
      <c r="A9" s="315"/>
      <c r="C9" s="307"/>
      <c r="D9"/>
      <c r="E9"/>
      <c r="G9" s="299"/>
    </row>
    <row r="10" spans="1:7" ht="12.75">
      <c r="A10" s="315" t="s">
        <v>86</v>
      </c>
      <c r="B10" s="45"/>
      <c r="C10" s="308"/>
      <c r="D10" s="45"/>
      <c r="E10" s="45"/>
      <c r="F10" s="45"/>
      <c r="G10" s="316"/>
    </row>
    <row r="11" spans="1:7" ht="12.75">
      <c r="A11" s="397"/>
      <c r="B11" s="398"/>
      <c r="C11" s="318"/>
      <c r="D11" s="48"/>
      <c r="E11" s="48"/>
      <c r="F11" s="46"/>
      <c r="G11" s="319"/>
    </row>
    <row r="12" spans="1:7" ht="25.5">
      <c r="A12" s="315" t="s">
        <v>153</v>
      </c>
      <c r="B12" s="4" t="s">
        <v>155</v>
      </c>
      <c r="C12" s="386" t="s">
        <v>154</v>
      </c>
      <c r="D12" s="45" t="s">
        <v>152</v>
      </c>
      <c r="E12" s="45"/>
      <c r="F12" s="45"/>
      <c r="G12" s="316"/>
    </row>
    <row r="13" spans="1:7" ht="38.25">
      <c r="A13" s="388" t="s">
        <v>158</v>
      </c>
      <c r="B13" s="4" t="s">
        <v>160</v>
      </c>
      <c r="C13" s="386" t="s">
        <v>159</v>
      </c>
      <c r="D13" s="45" t="s">
        <v>152</v>
      </c>
      <c r="E13" s="302"/>
      <c r="F13" s="323"/>
      <c r="G13" s="324"/>
    </row>
    <row r="14" spans="1:7" ht="14.25">
      <c r="A14" s="389" t="s">
        <v>161</v>
      </c>
      <c r="B14" s="320"/>
      <c r="C14" s="321"/>
      <c r="D14" s="322"/>
      <c r="E14" s="302"/>
      <c r="F14" s="323"/>
      <c r="G14" s="324"/>
    </row>
    <row r="15" spans="1:7" ht="12.75">
      <c r="A15" s="325"/>
      <c r="B15" s="326"/>
      <c r="C15" s="321"/>
      <c r="D15" s="317"/>
      <c r="E15" s="302"/>
      <c r="F15" s="327"/>
      <c r="G15" s="324"/>
    </row>
    <row r="16" spans="1:7" ht="25.5">
      <c r="A16" s="315" t="s">
        <v>162</v>
      </c>
      <c r="B16" s="4" t="s">
        <v>163</v>
      </c>
      <c r="C16" s="390" t="s">
        <v>165</v>
      </c>
      <c r="D16" s="328" t="s">
        <v>164</v>
      </c>
      <c r="E16" s="302"/>
      <c r="F16" s="323"/>
      <c r="G16" s="324"/>
    </row>
    <row r="17" spans="1:7" ht="12.75">
      <c r="A17" s="325"/>
      <c r="B17" s="326"/>
      <c r="C17" s="321"/>
      <c r="D17" s="322"/>
      <c r="E17" s="302"/>
      <c r="F17" s="323"/>
      <c r="G17" s="324"/>
    </row>
    <row r="18" spans="1:7" ht="12.75">
      <c r="A18" s="325"/>
      <c r="B18" s="326"/>
      <c r="C18" s="321"/>
      <c r="D18" s="322"/>
      <c r="E18" s="302"/>
      <c r="F18" s="323"/>
      <c r="G18" s="324"/>
    </row>
    <row r="19" spans="1:7" ht="12.75">
      <c r="A19" s="325"/>
      <c r="B19" s="326"/>
      <c r="C19" s="321"/>
      <c r="D19" s="322"/>
      <c r="E19" s="302"/>
      <c r="F19" s="323"/>
      <c r="G19" s="324"/>
    </row>
    <row r="20" spans="1:7" ht="12.75">
      <c r="A20" s="329"/>
      <c r="B20" s="326"/>
      <c r="C20" s="321"/>
      <c r="D20" s="317"/>
      <c r="E20" s="302"/>
      <c r="F20" s="327"/>
      <c r="G20" s="324"/>
    </row>
    <row r="21" spans="1:7" ht="12.75">
      <c r="A21" s="325"/>
      <c r="B21" s="326"/>
      <c r="C21" s="321"/>
      <c r="D21" s="322"/>
      <c r="E21" s="302"/>
      <c r="F21" s="323"/>
      <c r="G21" s="324"/>
    </row>
    <row r="22" spans="1:7" ht="12.75">
      <c r="A22" s="330"/>
      <c r="B22" s="326"/>
      <c r="C22" s="331"/>
      <c r="D22" s="332"/>
      <c r="E22" s="302"/>
      <c r="F22" s="323"/>
      <c r="G22" s="324"/>
    </row>
    <row r="23" spans="1:7" ht="12.75">
      <c r="A23" s="325"/>
      <c r="B23" s="326"/>
      <c r="C23" s="321"/>
      <c r="D23" s="322"/>
      <c r="E23" s="302"/>
      <c r="F23" s="323"/>
      <c r="G23" s="324"/>
    </row>
    <row r="24" spans="1:7" ht="12.75">
      <c r="A24" s="329"/>
      <c r="B24" s="326"/>
      <c r="C24" s="321"/>
      <c r="D24" s="332"/>
      <c r="E24" s="302"/>
      <c r="F24" s="323"/>
      <c r="G24" s="324"/>
    </row>
    <row r="25" spans="1:7" ht="12.75">
      <c r="A25" s="333"/>
      <c r="B25" s="326"/>
      <c r="C25" s="321"/>
      <c r="D25" s="334"/>
      <c r="E25" s="334"/>
      <c r="F25" s="334"/>
      <c r="G25" s="303"/>
    </row>
    <row r="26" spans="1:7" ht="12.75">
      <c r="A26" s="335"/>
      <c r="B26" s="340"/>
      <c r="C26" s="321"/>
      <c r="D26" s="337"/>
      <c r="E26" s="302"/>
      <c r="F26" s="339"/>
      <c r="G26" s="324"/>
    </row>
    <row r="27" spans="1:7" ht="12.75">
      <c r="A27" s="335"/>
      <c r="B27" s="340"/>
      <c r="C27" s="336"/>
      <c r="D27" s="341"/>
      <c r="E27" s="341"/>
      <c r="F27" s="341"/>
      <c r="G27" s="338"/>
    </row>
    <row r="28" spans="1:7" ht="12.75">
      <c r="A28" s="335"/>
      <c r="B28" s="340"/>
      <c r="C28" s="336"/>
      <c r="D28" s="341"/>
      <c r="E28" s="342"/>
      <c r="F28" s="339"/>
      <c r="G28" s="324"/>
    </row>
    <row r="29" spans="1:7" ht="12.75">
      <c r="A29" s="333"/>
      <c r="B29" s="326"/>
      <c r="C29" s="336"/>
      <c r="D29" s="320"/>
      <c r="E29" s="320"/>
      <c r="F29" s="320"/>
      <c r="G29" s="303"/>
    </row>
    <row r="30" spans="1:7" ht="12.75">
      <c r="A30" s="333"/>
      <c r="B30" s="326"/>
      <c r="C30" s="336"/>
      <c r="D30" s="337"/>
      <c r="E30" s="320"/>
      <c r="F30" s="343"/>
      <c r="G30" s="324"/>
    </row>
    <row r="31" spans="1:7" ht="12.75">
      <c r="A31" s="344"/>
      <c r="B31" s="345"/>
      <c r="C31" s="336"/>
      <c r="D31" s="320"/>
      <c r="E31" s="320"/>
      <c r="F31" s="320"/>
      <c r="G31" s="303"/>
    </row>
    <row r="32" spans="1:7" ht="12.75">
      <c r="A32" s="333"/>
      <c r="B32" s="326"/>
      <c r="C32" s="336"/>
      <c r="D32" s="320"/>
      <c r="E32" s="320"/>
      <c r="F32" s="320"/>
      <c r="G32" s="303"/>
    </row>
    <row r="33" spans="1:7" ht="13.5" thickBot="1">
      <c r="A33" s="333"/>
      <c r="B33" s="326"/>
      <c r="C33" s="336"/>
      <c r="D33" s="320"/>
      <c r="E33" s="46"/>
      <c r="F33" s="46"/>
      <c r="G33" s="346"/>
    </row>
    <row r="34" spans="1:7" ht="12.75">
      <c r="A34" s="333"/>
      <c r="B34" s="326"/>
      <c r="C34" s="347" t="s">
        <v>117</v>
      </c>
      <c r="D34" s="304"/>
      <c r="E34" s="320"/>
      <c r="F34" s="348"/>
      <c r="G34" s="349"/>
    </row>
    <row r="35" spans="1:7" ht="12.75">
      <c r="A35" s="333"/>
      <c r="B35" s="326"/>
      <c r="C35" s="350" t="s">
        <v>118</v>
      </c>
      <c r="D35" s="305"/>
      <c r="E35" s="343"/>
      <c r="F35" s="351"/>
      <c r="G35" s="352"/>
    </row>
    <row r="36" spans="1:7" ht="12.75">
      <c r="A36" s="333"/>
      <c r="B36" s="326"/>
      <c r="C36" s="350" t="s">
        <v>119</v>
      </c>
      <c r="D36" s="305"/>
      <c r="E36" s="343"/>
      <c r="F36" s="351"/>
      <c r="G36" s="352"/>
    </row>
    <row r="37" spans="1:7" ht="12.75">
      <c r="A37" s="333"/>
      <c r="B37" s="326"/>
      <c r="C37" s="350" t="s">
        <v>120</v>
      </c>
      <c r="D37" s="305"/>
      <c r="E37" s="343"/>
      <c r="F37" s="351"/>
      <c r="G37" s="352"/>
    </row>
    <row r="38" spans="1:7" ht="12.75">
      <c r="A38" s="333"/>
      <c r="B38" s="326"/>
      <c r="C38" s="350" t="s">
        <v>121</v>
      </c>
      <c r="D38" s="305"/>
      <c r="E38" s="343"/>
      <c r="F38" s="351"/>
      <c r="G38" s="352"/>
    </row>
    <row r="39" spans="1:7" ht="12.75">
      <c r="A39" s="333"/>
      <c r="B39" s="326"/>
      <c r="C39" s="350" t="s">
        <v>122</v>
      </c>
      <c r="D39" s="305"/>
      <c r="E39" s="343"/>
      <c r="F39" s="351"/>
      <c r="G39" s="352"/>
    </row>
    <row r="40" spans="1:7" ht="12.75">
      <c r="A40" s="333"/>
      <c r="B40" s="326"/>
      <c r="C40" s="350" t="s">
        <v>123</v>
      </c>
      <c r="D40" s="305"/>
      <c r="E40" s="343"/>
      <c r="F40" s="351"/>
      <c r="G40" s="352"/>
    </row>
    <row r="41" spans="1:7" ht="12.75">
      <c r="A41" s="333"/>
      <c r="B41" s="326"/>
      <c r="C41" s="350" t="s">
        <v>124</v>
      </c>
      <c r="D41" s="305"/>
      <c r="E41" s="343"/>
      <c r="F41" s="351"/>
      <c r="G41" s="352"/>
    </row>
    <row r="42" spans="1:7" ht="12.75">
      <c r="A42" s="333"/>
      <c r="B42" s="326"/>
      <c r="C42" s="350" t="s">
        <v>126</v>
      </c>
      <c r="D42" s="305"/>
      <c r="E42" s="343"/>
      <c r="F42" s="351"/>
      <c r="G42" s="352"/>
    </row>
    <row r="43" spans="1:7" ht="13.5" thickBot="1">
      <c r="A43" s="333"/>
      <c r="B43" s="326"/>
      <c r="C43" s="353" t="s">
        <v>125</v>
      </c>
      <c r="D43" s="306"/>
      <c r="E43" s="343"/>
      <c r="F43" s="351"/>
      <c r="G43" s="352"/>
    </row>
    <row r="44" spans="1:7" ht="12.75">
      <c r="A44" s="333"/>
      <c r="B44" s="326"/>
      <c r="C44" s="336"/>
      <c r="D44" s="320"/>
      <c r="E44" s="320"/>
      <c r="F44" s="348"/>
      <c r="G44" s="349"/>
    </row>
    <row r="45" spans="1:7" ht="12.75">
      <c r="A45" s="333"/>
      <c r="B45" s="326"/>
      <c r="C45" s="336"/>
      <c r="D45" s="343" t="s">
        <v>98</v>
      </c>
      <c r="E45" s="320"/>
      <c r="F45" s="354"/>
      <c r="G45" s="355"/>
    </row>
  </sheetData>
  <mergeCells count="1">
    <mergeCell ref="A11:B11"/>
  </mergeCells>
  <printOptions gridLines="1"/>
  <pageMargins left="0.58" right="0.46" top="0.67" bottom="1" header="0.5" footer="0.5"/>
  <pageSetup fitToHeight="1" fitToWidth="1" horizontalDpi="144" verticalDpi="144" orientation="landscape" scale="74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Tom Egebo</cp:lastModifiedBy>
  <cp:lastPrinted>2009-11-06T20:42:20Z</cp:lastPrinted>
  <dcterms:created xsi:type="dcterms:W3CDTF">2001-10-24T18:11:20Z</dcterms:created>
  <dcterms:modified xsi:type="dcterms:W3CDTF">2009-11-12T21:20:11Z</dcterms:modified>
  <cp:category/>
  <cp:version/>
  <cp:contentType/>
  <cp:contentStatus/>
</cp:coreProperties>
</file>