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130" windowHeight="10095" tabRatio="680" activeTab="0"/>
  </bookViews>
  <sheets>
    <sheet name="Tab A Description" sheetId="1" r:id="rId1"/>
    <sheet name="Tab B Cost &amp; Schedule Estimate" sheetId="2" r:id="rId2"/>
    <sheet name="Tab C Risk and uncertainty" sheetId="3" r:id="rId3"/>
    <sheet name="Tab D M&amp;S Detail" sheetId="4" r:id="rId4"/>
    <sheet name="ESTIMATE" sheetId="5" r:id="rId5"/>
  </sheets>
  <definedNames>
    <definedName name="_xlnm.Print_Area" localSheetId="0">'Tab A Description'!$A$1:$B$30</definedName>
    <definedName name="_xlnm.Print_Area" localSheetId="1">'Tab B Cost &amp; Schedule Estimate'!$A$1:$AV$47</definedName>
    <definedName name="_xlnm.Print_Area" localSheetId="2">'Tab C Risk and uncertainty'!$A$1:$Q$29,'Tab C Risk and uncertainty'!$A$31:$Q$61</definedName>
    <definedName name="_xlnm.Print_Titles" localSheetId="1">'Tab B Cost &amp; Schedule Estimate'!$2:$8</definedName>
  </definedNames>
  <calcPr fullCalcOnLoad="1"/>
</workbook>
</file>

<file path=xl/sharedStrings.xml><?xml version="1.0" encoding="utf-8"?>
<sst xmlns="http://schemas.openxmlformats.org/spreadsheetml/2006/main" count="354" uniqueCount="270">
  <si>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</si>
  <si>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</si>
  <si>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</si>
  <si>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</si>
  <si>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</si>
  <si>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</si>
  <si>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</si>
  <si>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</si>
  <si>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</si>
  <si>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</si>
  <si>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</si>
  <si>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</si>
  <si>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</si>
  <si>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</si>
  <si>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</si>
  <si>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</si>
  <si>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</si>
  <si>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</si>
  <si>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</si>
  <si>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</si>
  <si>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</si>
  <si>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</si>
  <si>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</si>
  <si>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</si>
  <si>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</si>
  <si>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</si>
  <si>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</si>
  <si>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</si>
  <si>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</si>
  <si>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</si>
  <si>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</si>
  <si>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</si>
  <si>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</si>
  <si>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</si>
  <si>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</si>
  <si>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</si>
  <si>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</si>
  <si>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</si>
  <si>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</si>
  <si>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</si>
  <si>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</si>
  <si>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</si>
  <si>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</si>
  <si>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</si>
  <si>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</si>
  <si>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</si>
  <si>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</si>
  <si>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</si>
  <si>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</si>
  <si>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</si>
  <si>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</si>
  <si>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</si>
  <si>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</si>
  <si>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</si>
  <si>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</si>
  <si>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</si>
  <si>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</si>
  <si>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</si>
  <si>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</si>
  <si>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</si>
  <si>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Preliminary Design</t>
  </si>
  <si>
    <t>Final Design</t>
  </si>
  <si>
    <t>Disposition PDR Chits</t>
  </si>
  <si>
    <t>FDR Prep</t>
  </si>
  <si>
    <t>CONDUCT FDR</t>
  </si>
  <si>
    <t>Physics Requirements</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</si>
  <si>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</si>
  <si>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</si>
  <si>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</si>
  <si>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</si>
  <si>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</si>
  <si>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</si>
  <si>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</si>
  <si>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</si>
  <si>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</si>
  <si>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</si>
  <si>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</si>
  <si>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</si>
  <si>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</si>
  <si>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</si>
  <si>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</si>
  <si>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</si>
  <si>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</si>
  <si>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</si>
  <si>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</si>
  <si>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</si>
  <si>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</si>
  <si>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</si>
  <si>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</si>
  <si>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</si>
  <si>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</si>
  <si>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1"/>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</si>
  <si>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</si>
  <si>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</si>
  <si>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</si>
  <si>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</si>
  <si>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</si>
  <si>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</si>
  <si>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</si>
  <si>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</si>
  <si>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</si>
  <si>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</si>
  <si>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</si>
  <si>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</si>
  <si>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</si>
  <si>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</si>
  <si>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</si>
  <si>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</si>
  <si>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</si>
  <si>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</si>
  <si>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</si>
  <si>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</si>
  <si>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</si>
  <si>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</si>
  <si>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</si>
  <si>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</si>
  <si>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</si>
  <si>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</si>
  <si>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</si>
  <si>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</si>
  <si>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</si>
  <si>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</si>
  <si>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</si>
  <si>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</si>
  <si>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</si>
  <si>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</si>
  <si>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</si>
  <si>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</si>
  <si>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</si>
  <si>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</si>
  <si>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</si>
  <si>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</si>
  <si>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EE** SM (Senior Electr Tech)</t>
  </si>
  <si>
    <t>EE** SB (Electr Tech)</t>
  </si>
  <si>
    <t>EE** TB (Electr Tech)</t>
  </si>
  <si>
    <t>EM** SB (FO&amp;M Tech)</t>
  </si>
  <si>
    <t>EM** TB (FO&amp;M Tech)</t>
  </si>
  <si>
    <t>D*** RM2 (Researcher)</t>
  </si>
  <si>
    <t>Basis of Estimate Category</t>
  </si>
  <si>
    <t>Names of req'd skills if known</t>
  </si>
  <si>
    <t>P. Titus</t>
  </si>
  <si>
    <t>Job #</t>
  </si>
  <si>
    <t>5***</t>
  </si>
  <si>
    <t>Bus Loren tz Forces/Support Stress Analysis</t>
  </si>
  <si>
    <t>NSTX UPGRADE WAF STATUS</t>
  </si>
  <si>
    <t>Cost Center</t>
  </si>
  <si>
    <t>Work Package</t>
  </si>
  <si>
    <t>WBS</t>
  </si>
  <si>
    <t>Responsible Job Manager</t>
  </si>
  <si>
    <t>WAF Forecast Completion</t>
  </si>
  <si>
    <t>WAF Received</t>
  </si>
  <si>
    <t>WAF Input to P3</t>
  </si>
  <si>
    <t>Prelim. Estimate ($K)</t>
  </si>
  <si>
    <t>WAF Reviewed</t>
  </si>
  <si>
    <t>Analysis Tasks</t>
  </si>
  <si>
    <t>Engr</t>
  </si>
  <si>
    <t>Prelim Design Hrs</t>
  </si>
  <si>
    <t>Final Design Hrs</t>
  </si>
  <si>
    <t>1.2 Plasma Heating and Current Drive Systems</t>
  </si>
  <si>
    <t>2***</t>
  </si>
  <si>
    <t>?</t>
  </si>
  <si>
    <t>1.2.1 High Harmonic Fast Wave</t>
  </si>
  <si>
    <t>1.2.2 Coaxial Helicity Injection Current Drive</t>
  </si>
  <si>
    <t>1.2.3 Electron Cyclotron Heating</t>
  </si>
  <si>
    <t>Disruption analysis of Antenna</t>
  </si>
  <si>
    <t>Ellis/Zhang</t>
  </si>
  <si>
    <t>Documentation</t>
  </si>
  <si>
    <t>Simmons</t>
  </si>
  <si>
    <t>1.2.4 Neutral Beam Injection</t>
  </si>
  <si>
    <t>T.Stevenson</t>
  </si>
  <si>
    <t>1.2.4.1 NBI Project Support &amp; Integration</t>
  </si>
  <si>
    <t>T. Stevenson</t>
  </si>
  <si>
    <t>1.2.4.2 NBI - Sources</t>
  </si>
  <si>
    <t>M. Cropper</t>
  </si>
  <si>
    <t>1.2.4.3 NBI - Decontamination</t>
  </si>
  <si>
    <t>1.2.4.4 NBI - Beamline Relocation and Refurbishment</t>
  </si>
  <si>
    <t>M. Denault</t>
  </si>
  <si>
    <t>1.2.4.5 NBI - Services</t>
  </si>
  <si>
    <t>1.2.4.6 NBI - Armor/Protective Plates</t>
  </si>
  <si>
    <t>C Priniski</t>
  </si>
  <si>
    <t>1.2.4.7 NBI - Power &amp; Controls</t>
  </si>
  <si>
    <t>Raki</t>
  </si>
  <si>
    <t>1.2.4.7.1 NBI - Power</t>
  </si>
  <si>
    <t>1.2.4.7.2 NBI - Controls</t>
  </si>
  <si>
    <t>1.2.4.8 NBI - Nozzle/Duct</t>
  </si>
  <si>
    <t>C. Priniski</t>
  </si>
  <si>
    <t>1.2.4.9 NBI - Equipment Removals &amp; Relocations</t>
  </si>
  <si>
    <t>E. Perry</t>
  </si>
  <si>
    <t>1.3 Auxiliary Systems</t>
  </si>
  <si>
    <t>W.Blanchard</t>
  </si>
  <si>
    <t>3***</t>
  </si>
  <si>
    <t>1.3.1 Vacuum Pumping Systems</t>
  </si>
  <si>
    <t>L. Dudek</t>
  </si>
  <si>
    <t>1.3.2 Coolant Systems</t>
  </si>
  <si>
    <t>M.Denault</t>
  </si>
  <si>
    <r>
      <t xml:space="preserve">Water Cooling System Mods for CSU - </t>
    </r>
    <r>
      <rPr>
        <sz val="10"/>
        <rFont val="Helvetica Neue"/>
        <family val="0"/>
      </rPr>
      <t>Includes design, analysis, fabrication and installation of a new pump, and hardware upgrade on the cooling water system to permit the OH coil to operate at 600 psig</t>
    </r>
  </si>
  <si>
    <t>1.3.3 Bakeout System</t>
  </si>
  <si>
    <r>
      <t>Bakeout System mods for CSU -</t>
    </r>
    <r>
      <rPr>
        <sz val="10"/>
        <rFont val="Helvetica Neue"/>
        <family val="0"/>
      </rPr>
      <t xml:space="preserve"> Includes upgrade to the power supply system to permit ohmic heating of the center stack casing for 350 C bakeout of the CS Tiles</t>
    </r>
    <r>
      <rPr>
        <b/>
        <sz val="10"/>
        <rFont val="Helvetica Neue"/>
        <family val="0"/>
      </rPr>
      <t xml:space="preserve"> </t>
    </r>
  </si>
  <si>
    <t>1.3.4 Gas Delivery Systems</t>
  </si>
  <si>
    <r>
      <t xml:space="preserve">Gas Delivery System Mods for CSU - </t>
    </r>
    <r>
      <rPr>
        <sz val="10"/>
        <rFont val="Helvetica Neue"/>
        <family val="0"/>
      </rPr>
      <t>Includes the design, fabrication and installation of the Gas Delivery System on the new Centerstack</t>
    </r>
    <r>
      <rPr>
        <b/>
        <sz val="10"/>
        <rFont val="Helvetica Neue"/>
        <family val="0"/>
      </rPr>
      <t>.</t>
    </r>
  </si>
  <si>
    <t>W. Blanchard</t>
  </si>
  <si>
    <t>n/a</t>
  </si>
  <si>
    <t>1.3.5 Glow Discharge Cleaning System</t>
  </si>
  <si>
    <t>1.4 Plasma Diagnostics</t>
  </si>
  <si>
    <t>R.Kiata</t>
  </si>
  <si>
    <t>1.4.1 Plasma Diagnostics</t>
  </si>
  <si>
    <t>R. Kaita</t>
  </si>
  <si>
    <t>4***</t>
  </si>
  <si>
    <r>
      <t>Center Stack Diagnostics for CSU</t>
    </r>
    <r>
      <rPr>
        <sz val="10"/>
        <rFont val="Arial"/>
        <family val="0"/>
      </rPr>
      <t xml:space="preserve"> - </t>
    </r>
    <r>
      <rPr>
        <sz val="10"/>
        <rFont val="Arial"/>
        <family val="2"/>
      </rPr>
      <t>Includes design and fabrications of CS magnetics diagnostics to replace units removed with old center stack</t>
    </r>
  </si>
  <si>
    <t>Disruption Loading of diagnostics</t>
  </si>
  <si>
    <t>Zhang</t>
  </si>
  <si>
    <t>1.5 Power Systems</t>
  </si>
  <si>
    <t xml:space="preserve">1.5.1 AC Power Systems </t>
  </si>
  <si>
    <t>1.5.2 TF Power Conversion Systems</t>
  </si>
  <si>
    <t xml:space="preserve">1.5.3 PF/OH Power Conversion System </t>
  </si>
  <si>
    <t>1.5.4 CHI Power Conversion System</t>
  </si>
  <si>
    <t>1.5.5 General Power Systems and Integration</t>
  </si>
  <si>
    <r>
      <t xml:space="preserve">COIL BUS RUNS - </t>
    </r>
    <r>
      <rPr>
        <sz val="10"/>
        <rFont val="Helvetica Neue"/>
        <family val="0"/>
      </rPr>
      <t>Includes design and fabrication of bus runs/supports for theOH/ TF/ Inner PF and CHI Includes bus from coils to air-cooled bus in test cell west side</t>
    </r>
  </si>
  <si>
    <t>J. Chrzanowski</t>
  </si>
  <si>
    <t>Bryant</t>
  </si>
  <si>
    <t>6***</t>
  </si>
  <si>
    <t xml:space="preserve">1.6 Central Instrumentation &amp; Control </t>
  </si>
  <si>
    <t>P. Sichta</t>
  </si>
  <si>
    <t>1.6.1 Control System</t>
  </si>
  <si>
    <t>1.6.2 Data Acquisition System</t>
  </si>
  <si>
    <t>P. Sictha</t>
  </si>
  <si>
    <t>1.7 Project Support &amp; Integration</t>
  </si>
  <si>
    <t>E.Perry</t>
  </si>
  <si>
    <t>7***</t>
  </si>
  <si>
    <t>1.7.1 Project Management &amp; Integration</t>
  </si>
  <si>
    <t>1.7.2 Project Physics</t>
  </si>
  <si>
    <t>J. Menard</t>
  </si>
  <si>
    <t xml:space="preserve">1.7.3 Integrated Systems Test </t>
  </si>
  <si>
    <t>C. Gentile</t>
  </si>
  <si>
    <t>1.8 Site Preparation and Torus Assembly</t>
  </si>
  <si>
    <t>8***</t>
  </si>
  <si>
    <t xml:space="preserve">1.8.1 Site Preparation </t>
  </si>
  <si>
    <t>1.8.2 Torus Assembly</t>
  </si>
  <si>
    <r>
      <t>Centerstack  and Coil structure Installation</t>
    </r>
    <r>
      <rPr>
        <sz val="10"/>
        <rFont val="Arial"/>
        <family val="0"/>
      </rPr>
      <t xml:space="preserve"> - Covers the materials and labor to install the centerstack and related hardware and the upgraded coil support structures</t>
    </r>
  </si>
  <si>
    <t>Analysis of Fixtures</t>
  </si>
  <si>
    <t>Willard</t>
  </si>
  <si>
    <t>Hrs</t>
  </si>
  <si>
    <t>Man-Months</t>
  </si>
  <si>
    <t>Prelim Design Start Date</t>
  </si>
  <si>
    <t>Preliminary Design End Date</t>
  </si>
  <si>
    <t>4 Months</t>
  </si>
  <si>
    <t xml:space="preserve">Final Design Start Date </t>
  </si>
  <si>
    <t>Final Design End Date</t>
  </si>
  <si>
    <t>10 Months</t>
  </si>
  <si>
    <t>x</t>
  </si>
  <si>
    <t>Reinforce</t>
  </si>
  <si>
    <t>At the beginning of the CDR, this task covered the ECH and  other antenna systems, and was expanded to include miscellaneous diagnostics and components attached to the vessel which will be effected by the increases in EM , thermal, nuclear, dynamic loading and space allocation. A data base of antennas and diagnostics was created and elements sensitive to CSU changes were investigated. This included thin sheet metal shutters that may have thermal issues with higher power and eddy current loading.</t>
  </si>
  <si>
    <t>Run Other GRD disruptions for the HHFW antenna</t>
  </si>
  <si>
    <t>Han Zhang</t>
  </si>
  <si>
    <t>Updat HHFW Antenna</t>
  </si>
  <si>
    <t>Maintain/Update Diagnostic Database</t>
  </si>
  <si>
    <t>File Preliminary Database/Study</t>
  </si>
  <si>
    <t>Jboales</t>
  </si>
  <si>
    <t>JBoales</t>
  </si>
  <si>
    <t>Create/Update Diagnostic Database</t>
  </si>
  <si>
    <t>Present/track recommentdations</t>
  </si>
  <si>
    <t>Check/Complete Disruption and Thermal Analyses</t>
  </si>
  <si>
    <t>Diagnostic/waveguide has a present weakness that hasn't been seen in operation</t>
  </si>
  <si>
    <t>Miscellaneous Diagnostic and Antenna Qualification</t>
  </si>
  <si>
    <t>Diagnostic/waveguide requires more analysis to qualify</t>
  </si>
  <si>
    <t>Expand Analysis models beyond those used in the scoping study</t>
  </si>
  <si>
    <t>Add a Person-Month of Analysis</t>
  </si>
  <si>
    <t>$25k</t>
  </si>
  <si>
    <t>HOURS (priced at FY10 rates)</t>
  </si>
  <si>
    <t>FY10$K</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</si>
</sst>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115">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sz val="9"/>
      <color indexed="10"/>
      <name val="Arial"/>
      <family val="2"/>
    </font>
    <font>
      <b/>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16"/>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0"/>
      <color indexed="12"/>
      <name val="Times"/>
      <family val="1"/>
    </font>
    <font>
      <b/>
      <u val="single"/>
      <sz val="14"/>
      <color indexed="16"/>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sz val="16"/>
      <name val="Times"/>
      <family val="1"/>
    </font>
    <font>
      <sz val="16"/>
      <name val="Times"/>
      <family val="1"/>
    </font>
    <font>
      <b/>
      <i/>
      <sz val="10"/>
      <color indexed="10"/>
      <name val="Arial"/>
      <family val="2"/>
    </font>
    <font>
      <sz val="10"/>
      <color indexed="16"/>
      <name val="Arial"/>
      <family val="2"/>
    </font>
    <font>
      <i/>
      <sz val="10"/>
      <name val="Arial"/>
      <family val="2"/>
    </font>
    <font>
      <sz val="10"/>
      <color indexed="10"/>
      <name val="Arial"/>
      <family val="2"/>
    </font>
    <font>
      <sz val="11"/>
      <name val="Arial"/>
      <family val="2"/>
    </font>
    <font>
      <sz val="12"/>
      <name val="Times New Roman"/>
      <family val="1"/>
    </font>
    <font>
      <b/>
      <sz val="10"/>
      <color indexed="8"/>
      <name val="Arial"/>
      <family val="2"/>
    </font>
    <font>
      <b/>
      <sz val="11"/>
      <color indexed="12"/>
      <name val="Helvetica Neue"/>
      <family val="0"/>
    </font>
    <font>
      <b/>
      <sz val="10"/>
      <name val="Helvetica Neue"/>
      <family val="0"/>
    </font>
    <font>
      <sz val="10"/>
      <name val="Helvetica Neue"/>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1"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54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23" fillId="35" borderId="18" xfId="0" applyFont="1" applyFill="1" applyBorder="1" applyAlignment="1">
      <alignment horizontal="centerContinuous"/>
    </xf>
    <xf numFmtId="0" fontId="0" fillId="35" borderId="0" xfId="0" applyFill="1" applyBorder="1" applyAlignment="1">
      <alignment/>
    </xf>
    <xf numFmtId="0" fontId="23" fillId="35" borderId="0" xfId="0" applyFont="1" applyFill="1" applyBorder="1" applyAlignment="1">
      <alignment textRotation="91"/>
    </xf>
    <xf numFmtId="0" fontId="0" fillId="35" borderId="17"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7" fillId="0" borderId="0" xfId="0" applyFont="1" applyAlignment="1">
      <alignment horizontal="center"/>
    </xf>
    <xf numFmtId="0" fontId="19" fillId="36"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2" fillId="36" borderId="0" xfId="0" applyFont="1" applyFill="1" applyAlignment="1">
      <alignment/>
    </xf>
    <xf numFmtId="194" fontId="6" fillId="36" borderId="0" xfId="0" applyNumberFormat="1" applyFont="1" applyFill="1" applyAlignment="1">
      <alignment/>
    </xf>
    <xf numFmtId="14" fontId="6" fillId="36" borderId="0" xfId="0" applyNumberFormat="1" applyFont="1" applyFill="1" applyAlignment="1">
      <alignment horizontal="left"/>
    </xf>
    <xf numFmtId="0" fontId="60" fillId="33" borderId="19" xfId="0" applyFont="1" applyFill="1" applyBorder="1" applyAlignment="1">
      <alignment horizontal="center" wrapText="1"/>
    </xf>
    <xf numFmtId="0" fontId="32"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6" fillId="33" borderId="18" xfId="0" applyFont="1" applyFill="1" applyBorder="1" applyAlignment="1">
      <alignment/>
    </xf>
    <xf numFmtId="0" fontId="37" fillId="33" borderId="11" xfId="0" applyFont="1" applyFill="1" applyBorder="1" applyAlignment="1">
      <alignment horizontal="center"/>
    </xf>
    <xf numFmtId="0" fontId="36" fillId="33" borderId="0" xfId="0" applyFont="1" applyFill="1" applyBorder="1" applyAlignment="1">
      <alignment/>
    </xf>
    <xf numFmtId="0" fontId="38" fillId="33" borderId="13" xfId="0" applyFont="1" applyFill="1" applyBorder="1" applyAlignment="1">
      <alignment horizontal="center"/>
    </xf>
    <xf numFmtId="0" fontId="36" fillId="33" borderId="0" xfId="0" applyFont="1" applyFill="1" applyBorder="1" applyAlignment="1">
      <alignment/>
    </xf>
    <xf numFmtId="0" fontId="22" fillId="33" borderId="17"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25" fillId="35" borderId="20" xfId="0" applyFont="1" applyFill="1" applyBorder="1" applyAlignment="1">
      <alignment horizontal="centerContinuous"/>
    </xf>
    <xf numFmtId="0" fontId="25" fillId="35" borderId="21" xfId="0" applyFont="1" applyFill="1" applyBorder="1" applyAlignment="1">
      <alignment/>
    </xf>
    <xf numFmtId="0" fontId="0" fillId="0" borderId="0" xfId="0" applyFont="1" applyAlignment="1">
      <alignment/>
    </xf>
    <xf numFmtId="0" fontId="67"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9" fillId="33" borderId="0" xfId="0" applyFont="1" applyFill="1" applyAlignment="1" applyProtection="1">
      <alignment/>
      <protection locked="0"/>
    </xf>
    <xf numFmtId="0" fontId="16" fillId="35" borderId="10" xfId="0" applyFont="1" applyFill="1" applyBorder="1" applyAlignment="1" applyProtection="1">
      <alignment/>
      <protection locked="0"/>
    </xf>
    <xf numFmtId="0" fontId="16" fillId="35" borderId="18" xfId="0" applyFont="1" applyFill="1" applyBorder="1" applyAlignment="1" applyProtection="1">
      <alignment/>
      <protection locked="0"/>
    </xf>
    <xf numFmtId="0" fontId="16" fillId="35" borderId="11" xfId="0" applyFont="1" applyFill="1" applyBorder="1" applyAlignment="1" applyProtection="1">
      <alignment/>
      <protection locked="0"/>
    </xf>
    <xf numFmtId="0" fontId="40" fillId="35" borderId="18" xfId="0" applyFont="1" applyFill="1" applyBorder="1" applyAlignment="1" applyProtection="1">
      <alignment horizontal="centerContinuous"/>
      <protection locked="0"/>
    </xf>
    <xf numFmtId="0" fontId="48" fillId="35" borderId="18" xfId="0" applyFont="1" applyFill="1" applyBorder="1" applyAlignment="1" applyProtection="1">
      <alignment horizontal="centerContinuous"/>
      <protection locked="0"/>
    </xf>
    <xf numFmtId="0" fontId="16" fillId="35" borderId="12" xfId="0" applyFont="1" applyFill="1" applyBorder="1" applyAlignment="1" applyProtection="1">
      <alignment/>
      <protection locked="0"/>
    </xf>
    <xf numFmtId="0" fontId="63" fillId="35" borderId="0" xfId="0" applyFont="1" applyFill="1" applyBorder="1" applyAlignment="1" applyProtection="1">
      <alignment horizontal="centerContinuous"/>
      <protection locked="0"/>
    </xf>
    <xf numFmtId="0" fontId="63" fillId="35" borderId="13" xfId="0" applyFont="1" applyFill="1" applyBorder="1" applyAlignment="1" applyProtection="1">
      <alignment horizontal="centerContinuous"/>
      <protection locked="0"/>
    </xf>
    <xf numFmtId="0" fontId="63" fillId="35" borderId="20" xfId="0" applyFont="1" applyFill="1" applyBorder="1" applyAlignment="1" applyProtection="1">
      <alignment horizontal="centerContinuous"/>
      <protection locked="0"/>
    </xf>
    <xf numFmtId="0" fontId="64" fillId="35" borderId="22" xfId="0" applyFont="1" applyFill="1" applyBorder="1" applyAlignment="1" applyProtection="1">
      <alignment horizontal="centerContinuous" wrapText="1"/>
      <protection locked="0"/>
    </xf>
    <xf numFmtId="0" fontId="64" fillId="35" borderId="20" xfId="0" applyFont="1" applyFill="1" applyBorder="1" applyAlignment="1" applyProtection="1">
      <alignment horizontal="centerContinuous" wrapText="1"/>
      <protection locked="0"/>
    </xf>
    <xf numFmtId="0" fontId="64" fillId="35" borderId="19" xfId="0" applyFont="1" applyFill="1" applyBorder="1" applyAlignment="1" applyProtection="1">
      <alignment horizontal="centerContinuous" wrapText="1"/>
      <protection locked="0"/>
    </xf>
    <xf numFmtId="0" fontId="16" fillId="0" borderId="19" xfId="0" applyFont="1" applyBorder="1" applyAlignment="1" applyProtection="1">
      <alignment wrapText="1"/>
      <protection locked="0"/>
    </xf>
    <xf numFmtId="0" fontId="19" fillId="35" borderId="19" xfId="0" applyFont="1" applyFill="1" applyBorder="1" applyAlignment="1" applyProtection="1">
      <alignment horizontal="centerContinuous" wrapText="1"/>
      <protection locked="0"/>
    </xf>
    <xf numFmtId="0" fontId="19" fillId="35" borderId="17" xfId="0" applyFont="1" applyFill="1" applyBorder="1" applyAlignment="1" applyProtection="1">
      <alignment horizontal="centerContinuous" wrapText="1"/>
      <protection locked="0"/>
    </xf>
    <xf numFmtId="0" fontId="42" fillId="35" borderId="17" xfId="0" applyFont="1" applyFill="1" applyBorder="1" applyAlignment="1" applyProtection="1">
      <alignment horizontal="center" wrapText="1"/>
      <protection locked="0"/>
    </xf>
    <xf numFmtId="0" fontId="50" fillId="35" borderId="23" xfId="0" applyFont="1" applyFill="1" applyBorder="1" applyAlignment="1" applyProtection="1">
      <alignment horizontal="centerContinuous" wrapText="1"/>
      <protection locked="0"/>
    </xf>
    <xf numFmtId="0" fontId="50" fillId="35" borderId="16" xfId="0" applyFont="1" applyFill="1" applyBorder="1" applyAlignment="1" applyProtection="1">
      <alignment horizontal="centerContinuous" wrapText="1"/>
      <protection locked="0"/>
    </xf>
    <xf numFmtId="0" fontId="42"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3" fillId="33" borderId="0" xfId="0" applyFont="1" applyFill="1" applyAlignment="1" applyProtection="1">
      <alignment/>
      <protection locked="0"/>
    </xf>
    <xf numFmtId="0" fontId="49"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42" applyNumberFormat="1" applyFont="1" applyAlignment="1" applyProtection="1">
      <alignment/>
      <protection locked="0"/>
    </xf>
    <xf numFmtId="184" fontId="51"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1"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9" fillId="0" borderId="0" xfId="0" applyFont="1" applyFill="1" applyAlignment="1" applyProtection="1">
      <alignment/>
      <protection locked="0"/>
    </xf>
    <xf numFmtId="0" fontId="41"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36"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20" xfId="0" applyFont="1" applyFill="1" applyBorder="1" applyAlignment="1" applyProtection="1">
      <alignment/>
      <protection locked="0"/>
    </xf>
    <xf numFmtId="0" fontId="21" fillId="37" borderId="20" xfId="0" applyFont="1" applyFill="1" applyBorder="1" applyAlignment="1" applyProtection="1">
      <alignment/>
      <protection locked="0"/>
    </xf>
    <xf numFmtId="166" fontId="41" fillId="37" borderId="21"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0" xfId="0" applyFont="1" applyBorder="1" applyAlignment="1" applyProtection="1" quotePrefix="1">
      <alignment/>
      <protection locked="0"/>
    </xf>
    <xf numFmtId="0" fontId="36" fillId="0" borderId="18" xfId="0" applyFont="1" applyFill="1" applyBorder="1" applyAlignment="1" applyProtection="1">
      <alignment/>
      <protection locked="0"/>
    </xf>
    <xf numFmtId="0" fontId="36" fillId="0" borderId="18" xfId="0" applyFont="1" applyBorder="1" applyAlignment="1" applyProtection="1">
      <alignment/>
      <protection locked="0"/>
    </xf>
    <xf numFmtId="0" fontId="45" fillId="0" borderId="18" xfId="0" applyFont="1" applyFill="1" applyBorder="1" applyAlignment="1" applyProtection="1">
      <alignment/>
      <protection locked="0"/>
    </xf>
    <xf numFmtId="0" fontId="2" fillId="0" borderId="0" xfId="0" applyFont="1" applyAlignment="1" applyProtection="1">
      <alignment/>
      <protection locked="0"/>
    </xf>
    <xf numFmtId="0" fontId="35" fillId="0" borderId="12" xfId="0" applyFont="1" applyBorder="1" applyAlignment="1" applyProtection="1">
      <alignment/>
      <protection locked="0"/>
    </xf>
    <xf numFmtId="0" fontId="36" fillId="0" borderId="0" xfId="0" applyFont="1" applyBorder="1" applyAlignment="1" applyProtection="1">
      <alignment/>
      <protection locked="0"/>
    </xf>
    <xf numFmtId="0" fontId="45" fillId="0" borderId="0" xfId="0" applyFont="1" applyFill="1" applyBorder="1" applyAlignment="1" applyProtection="1">
      <alignment/>
      <protection locked="0"/>
    </xf>
    <xf numFmtId="0" fontId="35" fillId="0" borderId="12" xfId="0" applyFont="1" applyBorder="1" applyAlignment="1" applyProtection="1">
      <alignment/>
      <protection locked="0"/>
    </xf>
    <xf numFmtId="0" fontId="36" fillId="0" borderId="0" xfId="0" applyFont="1" applyBorder="1" applyAlignment="1" applyProtection="1">
      <alignment/>
      <protection locked="0"/>
    </xf>
    <xf numFmtId="0" fontId="45"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4" fillId="0" borderId="17" xfId="0" applyFont="1" applyBorder="1" applyAlignment="1" applyProtection="1">
      <alignment/>
      <protection locked="0"/>
    </xf>
    <xf numFmtId="0" fontId="54" fillId="0" borderId="17"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5"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35" borderId="25" xfId="0" applyNumberFormat="1" applyFont="1" applyFill="1" applyBorder="1" applyAlignment="1" applyProtection="1">
      <alignment horizontal="centerContinuous"/>
      <protection locked="0"/>
    </xf>
    <xf numFmtId="166" fontId="65" fillId="35" borderId="20" xfId="0" applyNumberFormat="1" applyFont="1" applyFill="1" applyBorder="1" applyAlignment="1" applyProtection="1">
      <alignment horizontal="centerContinuous"/>
      <protection locked="0"/>
    </xf>
    <xf numFmtId="0" fontId="65" fillId="35" borderId="20" xfId="0" applyFont="1" applyFill="1" applyBorder="1" applyAlignment="1" applyProtection="1">
      <alignment horizontal="centerContinuous"/>
      <protection locked="0"/>
    </xf>
    <xf numFmtId="0" fontId="65" fillId="35" borderId="21" xfId="0" applyFont="1" applyFill="1" applyBorder="1" applyAlignment="1" applyProtection="1">
      <alignment horizontal="centerContinuous"/>
      <protection locked="0"/>
    </xf>
    <xf numFmtId="0" fontId="25" fillId="0" borderId="20" xfId="0" applyFont="1" applyBorder="1" applyAlignment="1" applyProtection="1">
      <alignment/>
      <protection locked="0"/>
    </xf>
    <xf numFmtId="0" fontId="29" fillId="0" borderId="25"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25" fillId="0" borderId="2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5" borderId="17" xfId="0" applyFont="1" applyFill="1" applyBorder="1" applyAlignment="1" applyProtection="1">
      <alignment horizontal="center" textRotation="90" wrapText="1"/>
      <protection locked="0"/>
    </xf>
    <xf numFmtId="166" fontId="57" fillId="35" borderId="26" xfId="0" applyNumberFormat="1" applyFont="1" applyFill="1" applyBorder="1" applyAlignment="1" applyProtection="1">
      <alignment textRotation="90" wrapText="1"/>
      <protection locked="0"/>
    </xf>
    <xf numFmtId="166" fontId="57" fillId="35" borderId="27" xfId="0" applyNumberFormat="1" applyFont="1" applyFill="1" applyBorder="1" applyAlignment="1" applyProtection="1">
      <alignment textRotation="90" wrapText="1"/>
      <protection locked="0"/>
    </xf>
    <xf numFmtId="166" fontId="57" fillId="35" borderId="28" xfId="0" applyNumberFormat="1" applyFont="1" applyFill="1" applyBorder="1" applyAlignment="1" applyProtection="1">
      <alignment textRotation="90" wrapText="1"/>
      <protection locked="0"/>
    </xf>
    <xf numFmtId="0" fontId="58" fillId="35" borderId="26" xfId="0" applyFont="1" applyFill="1" applyBorder="1" applyAlignment="1" applyProtection="1">
      <alignment textRotation="90" wrapText="1"/>
      <protection locked="0"/>
    </xf>
    <xf numFmtId="0" fontId="58" fillId="35" borderId="27" xfId="0" applyFont="1" applyFill="1" applyBorder="1" applyAlignment="1" applyProtection="1">
      <alignment textRotation="90" wrapText="1"/>
      <protection locked="0"/>
    </xf>
    <xf numFmtId="0" fontId="58" fillId="35" borderId="29" xfId="0" applyFont="1" applyFill="1" applyBorder="1" applyAlignment="1" applyProtection="1">
      <alignment textRotation="90" wrapText="1"/>
      <protection locked="0"/>
    </xf>
    <xf numFmtId="0" fontId="32" fillId="34" borderId="0" xfId="0" applyFont="1" applyFill="1" applyAlignment="1" applyProtection="1">
      <alignment/>
      <protection locked="0"/>
    </xf>
    <xf numFmtId="0" fontId="66"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6" borderId="0" xfId="0" applyFont="1" applyFill="1" applyAlignment="1" applyProtection="1">
      <alignment horizontal="center"/>
      <protection locked="0"/>
    </xf>
    <xf numFmtId="166" fontId="31" fillId="35" borderId="0" xfId="0" applyNumberFormat="1" applyFont="1" applyFill="1" applyAlignment="1" applyProtection="1">
      <alignment/>
      <protection locked="0"/>
    </xf>
    <xf numFmtId="184" fontId="30" fillId="35" borderId="0" xfId="42"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35" borderId="10" xfId="0" applyFont="1" applyFill="1" applyBorder="1" applyAlignment="1" applyProtection="1">
      <alignment horizontal="centerContinuous"/>
      <protection locked="0"/>
    </xf>
    <xf numFmtId="0" fontId="0" fillId="35" borderId="18" xfId="0" applyFill="1" applyBorder="1" applyAlignment="1" applyProtection="1">
      <alignment horizontal="centerContinuous"/>
      <protection locked="0"/>
    </xf>
    <xf numFmtId="166" fontId="0" fillId="35" borderId="18" xfId="0" applyNumberFormat="1" applyFill="1" applyBorder="1" applyAlignment="1" applyProtection="1">
      <alignment horizontal="centerContinuous"/>
      <protection locked="0"/>
    </xf>
    <xf numFmtId="0" fontId="35"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35" borderId="12" xfId="0" applyFont="1" applyFill="1" applyBorder="1" applyAlignment="1" applyProtection="1">
      <alignment/>
      <protection locked="0"/>
    </xf>
    <xf numFmtId="0" fontId="0" fillId="35" borderId="0" xfId="0" applyFill="1" applyBorder="1" applyAlignment="1" applyProtection="1">
      <alignment/>
      <protection locked="0"/>
    </xf>
    <xf numFmtId="166" fontId="0" fillId="35"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5" fillId="0" borderId="0" xfId="0" applyFont="1" applyBorder="1" applyAlignment="1" applyProtection="1">
      <alignment/>
      <protection locked="0"/>
    </xf>
    <xf numFmtId="1" fontId="0" fillId="35" borderId="0" xfId="0" applyNumberFormat="1" applyFill="1" applyBorder="1" applyAlignment="1" applyProtection="1">
      <alignment/>
      <protection locked="0"/>
    </xf>
    <xf numFmtId="166" fontId="8" fillId="35" borderId="0" xfId="0" applyNumberFormat="1" applyFont="1" applyFill="1" applyBorder="1" applyAlignment="1" applyProtection="1">
      <alignment horizontal="center"/>
      <protection locked="0"/>
    </xf>
    <xf numFmtId="166" fontId="2" fillId="35" borderId="0" xfId="0" applyNumberFormat="1" applyFont="1" applyFill="1" applyBorder="1" applyAlignment="1" applyProtection="1">
      <alignment horizontal="center"/>
      <protection locked="0"/>
    </xf>
    <xf numFmtId="166" fontId="0" fillId="35" borderId="0" xfId="0" applyNumberFormat="1" applyFill="1" applyBorder="1" applyAlignment="1" applyProtection="1">
      <alignment horizontal="center"/>
      <protection locked="0"/>
    </xf>
    <xf numFmtId="0" fontId="2" fillId="35" borderId="14" xfId="0" applyFont="1" applyFill="1" applyBorder="1" applyAlignment="1" applyProtection="1">
      <alignment/>
      <protection locked="0"/>
    </xf>
    <xf numFmtId="0" fontId="0" fillId="35" borderId="17" xfId="0" applyFill="1" applyBorder="1" applyAlignment="1" applyProtection="1">
      <alignment/>
      <protection locked="0"/>
    </xf>
    <xf numFmtId="1" fontId="0" fillId="35" borderId="17" xfId="0" applyNumberFormat="1" applyFill="1" applyBorder="1" applyAlignment="1" applyProtection="1">
      <alignment/>
      <protection locked="0"/>
    </xf>
    <xf numFmtId="166" fontId="0" fillId="35"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6" borderId="0" xfId="0" applyFont="1" applyFill="1" applyAlignment="1">
      <alignment/>
    </xf>
    <xf numFmtId="0" fontId="4" fillId="36" borderId="0" xfId="0" applyFont="1" applyFill="1" applyBorder="1" applyAlignment="1">
      <alignment/>
    </xf>
    <xf numFmtId="0" fontId="9" fillId="36" borderId="0" xfId="0" applyFont="1" applyFill="1" applyAlignment="1">
      <alignment/>
    </xf>
    <xf numFmtId="0" fontId="25" fillId="36" borderId="20" xfId="0" applyFont="1" applyFill="1" applyBorder="1" applyAlignment="1">
      <alignment/>
    </xf>
    <xf numFmtId="0" fontId="16" fillId="36" borderId="0" xfId="0" applyFont="1" applyFill="1" applyBorder="1" applyAlignment="1">
      <alignment/>
    </xf>
    <xf numFmtId="0" fontId="19" fillId="36" borderId="17" xfId="0" applyFont="1" applyFill="1" applyBorder="1" applyAlignment="1">
      <alignment horizontal="center" wrapText="1"/>
    </xf>
    <xf numFmtId="0" fontId="16" fillId="36" borderId="0" xfId="0" applyFont="1" applyFill="1" applyAlignment="1">
      <alignment/>
    </xf>
    <xf numFmtId="0" fontId="20" fillId="36" borderId="0" xfId="0" applyFont="1" applyFill="1" applyAlignment="1">
      <alignment/>
    </xf>
    <xf numFmtId="0" fontId="37" fillId="36" borderId="0" xfId="0" applyFont="1" applyFill="1" applyBorder="1" applyAlignment="1">
      <alignment horizontal="center"/>
    </xf>
    <xf numFmtId="0" fontId="38" fillId="36" borderId="0" xfId="0" applyFont="1" applyFill="1" applyBorder="1" applyAlignment="1">
      <alignment horizontal="center"/>
    </xf>
    <xf numFmtId="0" fontId="22" fillId="36" borderId="0" xfId="0" applyFont="1" applyFill="1" applyBorder="1" applyAlignment="1">
      <alignment/>
    </xf>
    <xf numFmtId="0" fontId="0" fillId="36" borderId="0" xfId="0" applyFill="1" applyAlignment="1">
      <alignment/>
    </xf>
    <xf numFmtId="194" fontId="0" fillId="36" borderId="0" xfId="0" applyNumberFormat="1" applyFill="1" applyAlignment="1">
      <alignment/>
    </xf>
    <xf numFmtId="14" fontId="0" fillId="36" borderId="0" xfId="0" applyNumberFormat="1" applyFill="1" applyAlignment="1">
      <alignment horizontal="left"/>
    </xf>
    <xf numFmtId="43" fontId="68" fillId="38" borderId="0" xfId="42" applyFont="1" applyFill="1" applyAlignment="1" applyProtection="1">
      <alignment/>
      <protection locked="0"/>
    </xf>
    <xf numFmtId="0" fontId="68" fillId="38" borderId="0" xfId="0" applyFont="1" applyFill="1" applyAlignment="1" applyProtection="1">
      <alignment/>
      <protection locked="0"/>
    </xf>
    <xf numFmtId="167" fontId="59" fillId="0" borderId="0" xfId="0" applyNumberFormat="1" applyFont="1" applyFill="1" applyAlignment="1">
      <alignment horizontal="center"/>
    </xf>
    <xf numFmtId="0" fontId="58"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18"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17" xfId="0" applyFill="1" applyBorder="1" applyAlignment="1" applyProtection="1">
      <alignment/>
      <protection locked="0"/>
    </xf>
    <xf numFmtId="184" fontId="6" fillId="0" borderId="0" xfId="42" applyNumberFormat="1" applyFont="1" applyFill="1" applyAlignment="1" applyProtection="1">
      <alignment/>
      <protection locked="0"/>
    </xf>
    <xf numFmtId="184" fontId="30" fillId="0" borderId="0" xfId="42" applyNumberFormat="1" applyFont="1" applyFill="1" applyAlignment="1" applyProtection="1">
      <alignment/>
      <protection locked="0"/>
    </xf>
    <xf numFmtId="166" fontId="0" fillId="0" borderId="18"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17" xfId="0" applyNumberFormat="1" applyFill="1" applyBorder="1" applyAlignment="1" applyProtection="1">
      <alignment horizontal="center"/>
      <protection locked="0"/>
    </xf>
    <xf numFmtId="193" fontId="39"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39"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0" fillId="0" borderId="25" xfId="0" applyFont="1" applyBorder="1" applyAlignment="1">
      <alignment horizontal="centerContinuous"/>
    </xf>
    <xf numFmtId="0" fontId="70" fillId="0" borderId="20" xfId="0" applyFont="1" applyBorder="1" applyAlignment="1">
      <alignment horizontal="centerContinuous"/>
    </xf>
    <xf numFmtId="0" fontId="71" fillId="0" borderId="20" xfId="0" applyFont="1" applyBorder="1" applyAlignment="1">
      <alignment horizontal="centerContinuous"/>
    </xf>
    <xf numFmtId="0" fontId="71" fillId="0" borderId="21" xfId="0" applyFont="1" applyBorder="1" applyAlignment="1">
      <alignment horizontal="centerContinuous"/>
    </xf>
    <xf numFmtId="0" fontId="70" fillId="33" borderId="25" xfId="0" applyFont="1" applyFill="1" applyBorder="1" applyAlignment="1">
      <alignment horizontal="centerContinuous"/>
    </xf>
    <xf numFmtId="0" fontId="70" fillId="33" borderId="20" xfId="0" applyFont="1" applyFill="1" applyBorder="1" applyAlignment="1">
      <alignment horizontal="centerContinuous"/>
    </xf>
    <xf numFmtId="0" fontId="70" fillId="33" borderId="21" xfId="0" applyFont="1" applyFill="1" applyBorder="1" applyAlignment="1">
      <alignment horizontal="centerContinuous"/>
    </xf>
    <xf numFmtId="0" fontId="71" fillId="33" borderId="20" xfId="0" applyFont="1" applyFill="1" applyBorder="1" applyAlignment="1">
      <alignment horizontal="centerContinuous"/>
    </xf>
    <xf numFmtId="0" fontId="71" fillId="33" borderId="21" xfId="0" applyFont="1" applyFill="1" applyBorder="1" applyAlignment="1">
      <alignment horizontal="centerContinuous"/>
    </xf>
    <xf numFmtId="0" fontId="69" fillId="40" borderId="31" xfId="0" applyFont="1" applyFill="1" applyBorder="1" applyAlignment="1" applyProtection="1">
      <alignment textRotation="90" wrapText="1"/>
      <protection locked="0"/>
    </xf>
    <xf numFmtId="0" fontId="66" fillId="40" borderId="24" xfId="0" applyFont="1" applyFill="1" applyBorder="1" applyAlignment="1" applyProtection="1">
      <alignment/>
      <protection locked="0"/>
    </xf>
    <xf numFmtId="0" fontId="69"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3" fillId="40" borderId="32" xfId="0" applyFont="1" applyFill="1" applyBorder="1" applyAlignment="1" applyProtection="1" quotePrefix="1">
      <alignment horizontal="centerContinuous"/>
      <protection locked="0"/>
    </xf>
    <xf numFmtId="0" fontId="33" fillId="41" borderId="32" xfId="0" applyFont="1" applyFill="1" applyBorder="1" applyAlignment="1" applyProtection="1" quotePrefix="1">
      <alignment/>
      <protection locked="0"/>
    </xf>
    <xf numFmtId="0" fontId="47" fillId="33" borderId="0" xfId="0" applyFont="1" applyFill="1" applyAlignment="1" applyProtection="1">
      <alignment/>
      <protection locked="0"/>
    </xf>
    <xf numFmtId="0" fontId="65" fillId="35" borderId="18"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4"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5" fillId="0" borderId="0" xfId="45" applyFont="1" applyFill="1" applyBorder="1" applyAlignment="1">
      <alignment horizontal="right" vertical="top"/>
    </xf>
    <xf numFmtId="0" fontId="74" fillId="0" borderId="33" xfId="0" applyFont="1" applyFill="1" applyBorder="1" applyAlignment="1">
      <alignment vertical="top"/>
    </xf>
    <xf numFmtId="44" fontId="0" fillId="0" borderId="34" xfId="44" applyFont="1" applyFill="1" applyBorder="1" applyAlignment="1" applyProtection="1">
      <alignment vertical="top"/>
      <protection locked="0"/>
    </xf>
    <xf numFmtId="1" fontId="0" fillId="0" borderId="34" xfId="0" applyNumberFormat="1" applyFill="1" applyBorder="1" applyAlignment="1">
      <alignment horizontal="right" vertical="top"/>
    </xf>
    <xf numFmtId="42" fontId="0" fillId="0" borderId="35" xfId="45" applyFill="1" applyBorder="1" applyAlignment="1">
      <alignment horizontal="right" vertical="top"/>
    </xf>
    <xf numFmtId="169" fontId="2" fillId="0" borderId="0" xfId="0" applyNumberFormat="1" applyFont="1" applyFill="1" applyBorder="1" applyAlignment="1">
      <alignment horizontal="center" vertical="top"/>
    </xf>
    <xf numFmtId="0" fontId="74" fillId="0" borderId="23" xfId="0" applyFont="1" applyFill="1" applyBorder="1" applyAlignment="1">
      <alignment vertical="top"/>
    </xf>
    <xf numFmtId="44" fontId="0" fillId="0" borderId="16" xfId="44" applyFont="1" applyFill="1" applyBorder="1" applyAlignment="1" applyProtection="1">
      <alignment vertical="top"/>
      <protection locked="0"/>
    </xf>
    <xf numFmtId="1" fontId="0" fillId="0" borderId="16" xfId="0" applyNumberFormat="1" applyFill="1" applyBorder="1" applyAlignment="1">
      <alignment horizontal="right" vertical="top"/>
    </xf>
    <xf numFmtId="42" fontId="75" fillId="0" borderId="36" xfId="45" applyFont="1" applyFill="1" applyBorder="1" applyAlignment="1">
      <alignment horizontal="right"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0" fillId="0" borderId="0" xfId="0" applyFill="1" applyBorder="1" applyAlignment="1">
      <alignment/>
    </xf>
    <xf numFmtId="0" fontId="0" fillId="0" borderId="0" xfId="0" applyBorder="1" applyAlignment="1">
      <alignment/>
    </xf>
    <xf numFmtId="0" fontId="0" fillId="0" borderId="15" xfId="0" applyBorder="1" applyAlignment="1">
      <alignment/>
    </xf>
    <xf numFmtId="0" fontId="13" fillId="0" borderId="0" xfId="0" applyFont="1" applyAlignment="1">
      <alignment horizontal="centerContinuous" vertical="center"/>
    </xf>
    <xf numFmtId="0" fontId="13" fillId="0" borderId="0" xfId="0" applyFont="1" applyAlignment="1">
      <alignment horizontal="centerContinuous"/>
    </xf>
    <xf numFmtId="0" fontId="13" fillId="0" borderId="0" xfId="0" applyFont="1" applyAlignment="1">
      <alignment horizontal="centerContinuous" vertical="top" wrapText="1"/>
    </xf>
    <xf numFmtId="14" fontId="13" fillId="0" borderId="0" xfId="0" applyNumberFormat="1" applyFont="1" applyAlignment="1">
      <alignment horizontal="centerContinuous" vertical="center"/>
    </xf>
    <xf numFmtId="0" fontId="35"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2" fillId="0" borderId="25" xfId="0" applyFont="1" applyBorder="1" applyAlignment="1">
      <alignment horizontal="centerContinuous" vertical="center" wrapText="1"/>
    </xf>
    <xf numFmtId="0" fontId="39" fillId="0" borderId="20" xfId="0" applyFont="1" applyBorder="1" applyAlignment="1">
      <alignment horizontal="centerContinuous"/>
    </xf>
    <xf numFmtId="0" fontId="39" fillId="0" borderId="21" xfId="0" applyFont="1" applyBorder="1" applyAlignment="1">
      <alignment horizontal="centerContinuous"/>
    </xf>
    <xf numFmtId="0" fontId="0" fillId="0" borderId="0" xfId="0" applyAlignment="1">
      <alignment vertical="top" wrapText="1"/>
    </xf>
    <xf numFmtId="0" fontId="2"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9" fillId="0" borderId="0" xfId="0" applyFont="1" applyAlignment="1">
      <alignment/>
    </xf>
    <xf numFmtId="0" fontId="76" fillId="0" borderId="0" xfId="0" applyFont="1" applyAlignment="1">
      <alignment vertical="center"/>
    </xf>
    <xf numFmtId="0" fontId="76" fillId="0" borderId="0" xfId="0" applyFont="1" applyAlignment="1">
      <alignment horizontal="right" vertical="center"/>
    </xf>
    <xf numFmtId="0" fontId="76" fillId="0" borderId="0" xfId="0" applyFont="1" applyAlignment="1">
      <alignment horizontal="center" vertical="center"/>
    </xf>
    <xf numFmtId="0" fontId="67" fillId="0" borderId="0" xfId="0" applyFont="1" applyAlignment="1">
      <alignment/>
    </xf>
    <xf numFmtId="0" fontId="2" fillId="33" borderId="0" xfId="0" applyFont="1" applyFill="1" applyAlignment="1">
      <alignment horizontal="left" vertical="top" wrapText="1"/>
    </xf>
    <xf numFmtId="0" fontId="0" fillId="33" borderId="0" xfId="0" applyFill="1" applyAlignment="1">
      <alignment horizontal="center"/>
    </xf>
    <xf numFmtId="0" fontId="36" fillId="0" borderId="0" xfId="0" applyFont="1" applyFill="1" applyAlignment="1">
      <alignment horizontal="center" vertical="center"/>
    </xf>
    <xf numFmtId="0" fontId="36" fillId="42" borderId="25" xfId="0" applyFont="1" applyFill="1" applyBorder="1" applyAlignment="1">
      <alignment horizontal="center" vertical="center"/>
    </xf>
    <xf numFmtId="0" fontId="10" fillId="0" borderId="20" xfId="0" applyFont="1" applyFill="1" applyBorder="1" applyAlignment="1">
      <alignment/>
    </xf>
    <xf numFmtId="0" fontId="39" fillId="0" borderId="20" xfId="0" applyFont="1" applyFill="1" applyBorder="1" applyAlignment="1">
      <alignment vertical="top"/>
    </xf>
    <xf numFmtId="0" fontId="0" fillId="0" borderId="20" xfId="0" applyFill="1" applyBorder="1" applyAlignment="1">
      <alignment/>
    </xf>
    <xf numFmtId="0" fontId="35" fillId="0" borderId="20" xfId="0" applyFont="1" applyFill="1" applyBorder="1" applyAlignment="1">
      <alignment horizontal="left" vertical="top" wrapText="1"/>
    </xf>
    <xf numFmtId="0" fontId="0" fillId="0" borderId="20" xfId="0" applyFill="1" applyBorder="1" applyAlignment="1">
      <alignment horizontal="center"/>
    </xf>
    <xf numFmtId="0" fontId="0" fillId="0" borderId="21" xfId="0" applyFill="1" applyBorder="1" applyAlignment="1">
      <alignment/>
    </xf>
    <xf numFmtId="0" fontId="36" fillId="42" borderId="0" xfId="0" applyFont="1" applyFill="1" applyBorder="1" applyAlignment="1">
      <alignment horizontal="center" vertical="center"/>
    </xf>
    <xf numFmtId="0" fontId="10" fillId="0" borderId="0" xfId="0" applyFont="1" applyFill="1" applyBorder="1" applyAlignment="1">
      <alignment/>
    </xf>
    <xf numFmtId="0" fontId="39" fillId="0" borderId="0" xfId="0" applyFont="1" applyFill="1" applyBorder="1" applyAlignment="1">
      <alignment vertical="top"/>
    </xf>
    <xf numFmtId="0" fontId="35" fillId="0" borderId="0" xfId="0" applyFont="1" applyFill="1" applyBorder="1" applyAlignment="1">
      <alignment horizontal="left" vertical="top" wrapText="1"/>
    </xf>
    <xf numFmtId="0" fontId="77" fillId="0" borderId="0" xfId="0" applyFont="1" applyAlignment="1">
      <alignment/>
    </xf>
    <xf numFmtId="0" fontId="39" fillId="0" borderId="0" xfId="0" applyFont="1" applyAlignment="1">
      <alignment vertical="top"/>
    </xf>
    <xf numFmtId="0" fontId="2" fillId="0" borderId="0" xfId="0" applyFont="1" applyFill="1" applyAlignment="1">
      <alignment horizontal="left" vertical="top" wrapText="1"/>
    </xf>
    <xf numFmtId="0" fontId="36" fillId="0" borderId="25" xfId="0" applyFont="1" applyBorder="1" applyAlignment="1">
      <alignment horizontal="center" vertical="center"/>
    </xf>
    <xf numFmtId="0" fontId="10" fillId="0" borderId="20" xfId="0" applyFont="1" applyBorder="1" applyAlignment="1">
      <alignment/>
    </xf>
    <xf numFmtId="0" fontId="67" fillId="0" borderId="20" xfId="0" applyFont="1" applyBorder="1" applyAlignment="1">
      <alignment/>
    </xf>
    <xf numFmtId="0" fontId="39" fillId="0" borderId="20" xfId="0" applyFont="1" applyBorder="1" applyAlignment="1">
      <alignment vertical="top"/>
    </xf>
    <xf numFmtId="0" fontId="0" fillId="0" borderId="20" xfId="0" applyBorder="1" applyAlignment="1">
      <alignment vertical="top" wrapText="1"/>
    </xf>
    <xf numFmtId="0" fontId="35" fillId="0" borderId="20" xfId="0" applyFont="1" applyBorder="1" applyAlignment="1">
      <alignment horizontal="left" vertical="top" wrapText="1"/>
    </xf>
    <xf numFmtId="15" fontId="35" fillId="0" borderId="20" xfId="0" applyNumberFormat="1" applyFont="1" applyBorder="1" applyAlignment="1">
      <alignment/>
    </xf>
    <xf numFmtId="0" fontId="0" fillId="0" borderId="20" xfId="0" applyBorder="1" applyAlignment="1">
      <alignment/>
    </xf>
    <xf numFmtId="0" fontId="0" fillId="0" borderId="21" xfId="0" applyBorder="1" applyAlignment="1">
      <alignment/>
    </xf>
    <xf numFmtId="0" fontId="35" fillId="0" borderId="20" xfId="0" applyFont="1" applyFill="1" applyBorder="1" applyAlignment="1">
      <alignment horizontal="left" vertical="top" wrapText="1"/>
    </xf>
    <xf numFmtId="15" fontId="35" fillId="0" borderId="20" xfId="0" applyNumberFormat="1" applyFont="1" applyFill="1" applyBorder="1" applyAlignment="1">
      <alignment/>
    </xf>
    <xf numFmtId="0" fontId="36" fillId="0" borderId="0" xfId="0" applyFont="1" applyAlignment="1">
      <alignment horizontal="center" vertical="center"/>
    </xf>
    <xf numFmtId="0" fontId="78" fillId="0" borderId="0" xfId="0" applyFont="1" applyAlignment="1">
      <alignment horizontal="left" vertical="top" wrapText="1"/>
    </xf>
    <xf numFmtId="15" fontId="0" fillId="33" borderId="0" xfId="0" applyNumberFormat="1" applyFill="1" applyAlignment="1">
      <alignment/>
    </xf>
    <xf numFmtId="0" fontId="35" fillId="0" borderId="20" xfId="0" applyFont="1" applyBorder="1" applyAlignment="1">
      <alignment/>
    </xf>
    <xf numFmtId="0" fontId="36" fillId="0" borderId="14" xfId="0" applyFont="1" applyBorder="1" applyAlignment="1">
      <alignment horizontal="center" vertical="center"/>
    </xf>
    <xf numFmtId="0" fontId="10" fillId="0" borderId="17" xfId="0" applyFont="1" applyBorder="1" applyAlignment="1">
      <alignment/>
    </xf>
    <xf numFmtId="0" fontId="67" fillId="0" borderId="17" xfId="0" applyFont="1" applyBorder="1" applyAlignment="1">
      <alignment/>
    </xf>
    <xf numFmtId="0" fontId="39" fillId="0" borderId="17" xfId="0" applyFont="1" applyBorder="1" applyAlignment="1">
      <alignment vertical="top"/>
    </xf>
    <xf numFmtId="0" fontId="0" fillId="0" borderId="17" xfId="0" applyBorder="1" applyAlignment="1">
      <alignment vertical="top" wrapText="1"/>
    </xf>
    <xf numFmtId="0" fontId="35" fillId="0" borderId="17" xfId="0" applyFont="1" applyBorder="1" applyAlignment="1">
      <alignment horizontal="left" vertical="top" wrapText="1"/>
    </xf>
    <xf numFmtId="15" fontId="35" fillId="0" borderId="17" xfId="0" applyNumberFormat="1" applyFont="1" applyBorder="1" applyAlignment="1">
      <alignment/>
    </xf>
    <xf numFmtId="0" fontId="35" fillId="0" borderId="17" xfId="0" applyFont="1" applyBorder="1" applyAlignment="1">
      <alignment/>
    </xf>
    <xf numFmtId="15" fontId="0" fillId="42" borderId="18" xfId="0" applyNumberFormat="1" applyFill="1" applyBorder="1" applyAlignment="1">
      <alignment horizont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10" xfId="0" applyFont="1" applyFill="1" applyBorder="1" applyAlignment="1">
      <alignment horizontal="center" vertical="center"/>
    </xf>
    <xf numFmtId="0" fontId="10" fillId="0" borderId="18" xfId="0" applyFont="1" applyFill="1" applyBorder="1" applyAlignment="1">
      <alignment/>
    </xf>
    <xf numFmtId="0" fontId="39" fillId="0" borderId="18" xfId="0" applyFont="1" applyFill="1" applyBorder="1" applyAlignment="1">
      <alignment vertical="top"/>
    </xf>
    <xf numFmtId="0" fontId="0" fillId="0" borderId="18" xfId="0" applyFill="1" applyBorder="1" applyAlignment="1">
      <alignment/>
    </xf>
    <xf numFmtId="0" fontId="2" fillId="0" borderId="18" xfId="0" applyFont="1" applyFill="1" applyBorder="1" applyAlignment="1">
      <alignment horizontal="left" vertical="top" wrapText="1"/>
    </xf>
    <xf numFmtId="15" fontId="0" fillId="33" borderId="18" xfId="0" applyNumberFormat="1" applyFill="1" applyBorder="1" applyAlignment="1">
      <alignment horizontal="center"/>
    </xf>
    <xf numFmtId="0" fontId="0" fillId="33" borderId="18" xfId="0" applyFill="1" applyBorder="1" applyAlignment="1">
      <alignment/>
    </xf>
    <xf numFmtId="0" fontId="0" fillId="33" borderId="11" xfId="0" applyFill="1" applyBorder="1" applyAlignment="1">
      <alignment/>
    </xf>
    <xf numFmtId="0" fontId="79" fillId="0" borderId="14" xfId="0" applyFont="1" applyBorder="1" applyAlignment="1">
      <alignment horizontal="center" vertical="center"/>
    </xf>
    <xf numFmtId="0" fontId="10" fillId="0" borderId="17" xfId="0" applyFont="1" applyFill="1" applyBorder="1" applyAlignment="1">
      <alignment/>
    </xf>
    <xf numFmtId="0" fontId="67" fillId="0" borderId="17" xfId="0" applyFont="1" applyFill="1" applyBorder="1" applyAlignment="1">
      <alignment/>
    </xf>
    <xf numFmtId="0" fontId="80" fillId="0" borderId="17" xfId="0" applyFont="1" applyBorder="1" applyAlignment="1">
      <alignment vertical="top" wrapText="1"/>
    </xf>
    <xf numFmtId="0" fontId="35" fillId="0" borderId="17" xfId="0" applyFont="1" applyFill="1" applyBorder="1" applyAlignment="1">
      <alignment horizontal="left" vertical="top" wrapText="1"/>
    </xf>
    <xf numFmtId="15" fontId="35" fillId="0" borderId="17" xfId="0" applyNumberFormat="1" applyFont="1" applyBorder="1" applyAlignment="1">
      <alignment vertical="top"/>
    </xf>
    <xf numFmtId="0" fontId="0" fillId="0" borderId="17" xfId="0" applyFill="1" applyBorder="1" applyAlignment="1">
      <alignment/>
    </xf>
    <xf numFmtId="0" fontId="0" fillId="0" borderId="15" xfId="0" applyFill="1" applyBorder="1" applyAlignment="1">
      <alignment/>
    </xf>
    <xf numFmtId="0" fontId="36" fillId="0" borderId="10" xfId="0" applyFont="1" applyFill="1" applyBorder="1" applyAlignment="1">
      <alignment horizontal="center" vertical="center"/>
    </xf>
    <xf numFmtId="0" fontId="76" fillId="33" borderId="0" xfId="0" applyFont="1" applyFill="1" applyAlignment="1">
      <alignment vertical="center"/>
    </xf>
    <xf numFmtId="0" fontId="76" fillId="33" borderId="0" xfId="0" applyFont="1" applyFill="1" applyAlignment="1">
      <alignment horizontal="right" vertical="center"/>
    </xf>
    <xf numFmtId="0" fontId="36" fillId="33" borderId="0" xfId="0" applyFont="1" applyFill="1" applyAlignment="1">
      <alignment horizontal="center" vertical="center"/>
    </xf>
    <xf numFmtId="0" fontId="10" fillId="33" borderId="0" xfId="0" applyFont="1" applyFill="1" applyAlignment="1">
      <alignment/>
    </xf>
    <xf numFmtId="0" fontId="39" fillId="33" borderId="0" xfId="0" applyFont="1" applyFill="1" applyAlignment="1">
      <alignment vertical="top"/>
    </xf>
    <xf numFmtId="15" fontId="0" fillId="33" borderId="0" xfId="0" applyNumberFormat="1" applyFill="1" applyAlignment="1">
      <alignment horizontal="center"/>
    </xf>
    <xf numFmtId="0" fontId="36" fillId="0" borderId="10" xfId="0" applyFont="1" applyBorder="1" applyAlignment="1">
      <alignment horizontal="center" vertical="center"/>
    </xf>
    <xf numFmtId="0" fontId="10" fillId="0" borderId="18" xfId="0" applyFont="1" applyBorder="1" applyAlignment="1">
      <alignment/>
    </xf>
    <xf numFmtId="0" fontId="67" fillId="0" borderId="18" xfId="0" applyFont="1" applyBorder="1" applyAlignment="1">
      <alignment/>
    </xf>
    <xf numFmtId="0" fontId="0" fillId="0" borderId="18" xfId="0" applyBorder="1" applyAlignment="1">
      <alignment vertical="top" wrapText="1"/>
    </xf>
    <xf numFmtId="0" fontId="0" fillId="33" borderId="18" xfId="0" applyFill="1" applyBorder="1" applyAlignment="1">
      <alignment horizontal="center"/>
    </xf>
    <xf numFmtId="0" fontId="0" fillId="33" borderId="11" xfId="0" applyFill="1" applyBorder="1" applyAlignment="1">
      <alignment horizontal="center"/>
    </xf>
    <xf numFmtId="0" fontId="76" fillId="0" borderId="12" xfId="0" applyFont="1" applyBorder="1" applyAlignment="1">
      <alignment horizontal="center" vertical="center"/>
    </xf>
    <xf numFmtId="0" fontId="10" fillId="0" borderId="0" xfId="0" applyFont="1" applyBorder="1" applyAlignment="1">
      <alignment/>
    </xf>
    <xf numFmtId="0" fontId="39" fillId="0" borderId="0" xfId="0" applyFont="1" applyBorder="1" applyAlignment="1">
      <alignment vertical="top"/>
    </xf>
    <xf numFmtId="0" fontId="0" fillId="0" borderId="0" xfId="0" applyBorder="1" applyAlignment="1">
      <alignment vertical="top" wrapText="1"/>
    </xf>
    <xf numFmtId="0" fontId="2" fillId="0" borderId="0" xfId="0" applyFont="1" applyBorder="1" applyAlignment="1">
      <alignment horizontal="left" vertical="top" wrapText="1"/>
    </xf>
    <xf numFmtId="0" fontId="0" fillId="33" borderId="0" xfId="0" applyFill="1" applyBorder="1" applyAlignment="1">
      <alignment horizontal="center"/>
    </xf>
    <xf numFmtId="0" fontId="0" fillId="33" borderId="13" xfId="0" applyFill="1" applyBorder="1" applyAlignment="1">
      <alignment horizontal="center"/>
    </xf>
    <xf numFmtId="0" fontId="2" fillId="0" borderId="17" xfId="0" applyFont="1" applyBorder="1" applyAlignment="1">
      <alignment vertical="top" wrapText="1"/>
    </xf>
    <xf numFmtId="0" fontId="2" fillId="0" borderId="17" xfId="0" applyFont="1" applyBorder="1" applyAlignment="1">
      <alignment horizontal="left" vertical="top" wrapText="1"/>
    </xf>
    <xf numFmtId="0" fontId="79" fillId="0" borderId="0" xfId="0" applyFont="1" applyBorder="1" applyAlignment="1">
      <alignment horizontal="center" vertical="center"/>
    </xf>
    <xf numFmtId="0" fontId="67" fillId="0" borderId="0" xfId="0" applyFont="1" applyBorder="1" applyAlignment="1">
      <alignment/>
    </xf>
    <xf numFmtId="0" fontId="2" fillId="0" borderId="0" xfId="0" applyFont="1" applyBorder="1" applyAlignment="1">
      <alignment vertical="top" wrapText="1"/>
    </xf>
    <xf numFmtId="15" fontId="35" fillId="0" borderId="0" xfId="0" applyNumberFormat="1" applyFont="1" applyBorder="1" applyAlignment="1">
      <alignment vertical="top"/>
    </xf>
    <xf numFmtId="0" fontId="36" fillId="0" borderId="0" xfId="0" applyFont="1" applyAlignment="1">
      <alignment horizontal="center" vertical="center"/>
    </xf>
    <xf numFmtId="0" fontId="36" fillId="0" borderId="25" xfId="0" applyFont="1" applyFill="1" applyBorder="1" applyAlignment="1">
      <alignment horizontal="center" vertical="center"/>
    </xf>
    <xf numFmtId="15" fontId="35" fillId="0" borderId="20" xfId="0" applyNumberFormat="1" applyFont="1" applyBorder="1" applyAlignment="1">
      <alignment vertical="top"/>
    </xf>
    <xf numFmtId="0" fontId="36" fillId="0" borderId="25" xfId="0" applyFont="1" applyBorder="1" applyAlignment="1">
      <alignment horizontal="center" vertical="center"/>
    </xf>
    <xf numFmtId="0" fontId="39" fillId="0" borderId="18" xfId="0" applyFont="1" applyBorder="1" applyAlignment="1">
      <alignment vertical="top"/>
    </xf>
    <xf numFmtId="0" fontId="35" fillId="0" borderId="18" xfId="0" applyFont="1" applyBorder="1" applyAlignment="1">
      <alignment horizontal="left" vertical="top" wrapText="1"/>
    </xf>
    <xf numFmtId="15" fontId="35" fillId="0" borderId="18" xfId="0" applyNumberFormat="1" applyFont="1" applyBorder="1" applyAlignment="1">
      <alignment vertical="top"/>
    </xf>
    <xf numFmtId="0" fontId="0" fillId="0" borderId="18" xfId="0" applyBorder="1" applyAlignment="1">
      <alignment/>
    </xf>
    <xf numFmtId="0" fontId="0" fillId="0" borderId="11" xfId="0" applyBorder="1" applyAlignment="1">
      <alignment/>
    </xf>
    <xf numFmtId="0" fontId="35" fillId="0" borderId="18" xfId="0" applyFont="1" applyFill="1" applyBorder="1" applyAlignment="1">
      <alignment horizontal="left" vertical="top" wrapText="1"/>
    </xf>
    <xf numFmtId="15" fontId="35" fillId="0" borderId="18" xfId="0" applyNumberFormat="1" applyFont="1" applyFill="1" applyBorder="1" applyAlignment="1">
      <alignment vertical="top"/>
    </xf>
    <xf numFmtId="0" fontId="0" fillId="0" borderId="11" xfId="0" applyFill="1" applyBorder="1" applyAlignment="1">
      <alignment/>
    </xf>
    <xf numFmtId="0" fontId="36" fillId="0" borderId="14" xfId="0" applyFont="1" applyBorder="1" applyAlignment="1">
      <alignment horizontal="center" vertical="center"/>
    </xf>
    <xf numFmtId="0" fontId="79" fillId="0" borderId="25" xfId="0" applyFont="1" applyBorder="1" applyAlignment="1">
      <alignment horizontal="center" vertical="center"/>
    </xf>
    <xf numFmtId="0" fontId="80" fillId="0" borderId="20" xfId="0" applyFont="1" applyBorder="1" applyAlignment="1">
      <alignment vertical="top" wrapText="1"/>
    </xf>
    <xf numFmtId="15" fontId="35" fillId="0" borderId="20" xfId="0" applyNumberFormat="1" applyFont="1" applyFill="1" applyBorder="1" applyAlignment="1">
      <alignment vertical="top"/>
    </xf>
    <xf numFmtId="0" fontId="79" fillId="0" borderId="10" xfId="0" applyFont="1" applyBorder="1" applyAlignment="1">
      <alignment horizontal="center" vertical="center"/>
    </xf>
    <xf numFmtId="0" fontId="80" fillId="0" borderId="18" xfId="0" applyFont="1" applyBorder="1" applyAlignment="1">
      <alignment vertical="top" wrapText="1"/>
    </xf>
    <xf numFmtId="0" fontId="36" fillId="0" borderId="10" xfId="0" applyFont="1" applyBorder="1" applyAlignment="1">
      <alignment horizontal="center" vertical="center"/>
    </xf>
    <xf numFmtId="0" fontId="76" fillId="0" borderId="12" xfId="0" applyFont="1" applyFill="1" applyBorder="1" applyAlignment="1">
      <alignment horizontal="center" vertical="center"/>
    </xf>
    <xf numFmtId="0" fontId="0" fillId="33" borderId="0" xfId="0" applyFill="1" applyBorder="1" applyAlignment="1">
      <alignment/>
    </xf>
    <xf numFmtId="0" fontId="0" fillId="33" borderId="13" xfId="0" applyFill="1" applyBorder="1" applyAlignment="1">
      <alignment/>
    </xf>
    <xf numFmtId="0" fontId="76" fillId="0" borderId="14" xfId="0" applyFont="1" applyFill="1" applyBorder="1" applyAlignment="1">
      <alignment horizontal="center" vertical="center"/>
    </xf>
    <xf numFmtId="0" fontId="39" fillId="0" borderId="17" xfId="0" applyFont="1" applyFill="1" applyBorder="1" applyAlignment="1">
      <alignment vertical="top"/>
    </xf>
    <xf numFmtId="0" fontId="2" fillId="0" borderId="17" xfId="0" applyFont="1" applyFill="1" applyBorder="1" applyAlignment="1">
      <alignment horizontal="left" vertical="top" wrapText="1"/>
    </xf>
    <xf numFmtId="0" fontId="0" fillId="33" borderId="17" xfId="0" applyFill="1" applyBorder="1" applyAlignment="1">
      <alignment/>
    </xf>
    <xf numFmtId="0" fontId="0" fillId="33" borderId="15" xfId="0" applyFill="1" applyBorder="1" applyAlignment="1">
      <alignment/>
    </xf>
    <xf numFmtId="15" fontId="0" fillId="42" borderId="20" xfId="0" applyNumberFormat="1" applyFill="1" applyBorder="1" applyAlignment="1">
      <alignment horizontal="center"/>
    </xf>
    <xf numFmtId="0" fontId="36" fillId="0" borderId="25" xfId="0" applyFont="1" applyFill="1" applyBorder="1" applyAlignment="1">
      <alignment horizontal="center" vertical="center"/>
    </xf>
    <xf numFmtId="0" fontId="36" fillId="0" borderId="14" xfId="0" applyFont="1" applyFill="1" applyBorder="1" applyAlignment="1">
      <alignment horizontal="center" vertical="center"/>
    </xf>
    <xf numFmtId="0" fontId="35" fillId="0" borderId="17" xfId="0" applyFont="1" applyFill="1" applyBorder="1" applyAlignment="1">
      <alignment horizontal="left" vertical="top" wrapText="1"/>
    </xf>
    <xf numFmtId="15" fontId="0" fillId="42" borderId="17" xfId="0" applyNumberFormat="1" applyFill="1" applyBorder="1" applyAlignment="1">
      <alignment horizontal="center"/>
    </xf>
    <xf numFmtId="0" fontId="35" fillId="0" borderId="20" xfId="0" applyFont="1" applyBorder="1" applyAlignment="1">
      <alignment horizontal="left" vertical="top" wrapText="1"/>
    </xf>
    <xf numFmtId="0" fontId="76" fillId="0" borderId="10" xfId="0" applyFont="1" applyBorder="1" applyAlignment="1">
      <alignment horizontal="center" vertical="center"/>
    </xf>
    <xf numFmtId="0" fontId="2" fillId="0" borderId="18" xfId="0" applyFont="1" applyBorder="1" applyAlignment="1">
      <alignment horizontal="left" vertical="top" wrapText="1"/>
    </xf>
    <xf numFmtId="0" fontId="35" fillId="0" borderId="17" xfId="0" applyFont="1" applyBorder="1" applyAlignment="1">
      <alignment horizontal="left" vertical="top" wrapText="1"/>
    </xf>
    <xf numFmtId="0" fontId="35" fillId="0" borderId="0" xfId="0" applyFont="1" applyBorder="1" applyAlignment="1">
      <alignment horizontal="left" vertical="top" wrapText="1"/>
    </xf>
    <xf numFmtId="15" fontId="0" fillId="42" borderId="0" xfId="0" applyNumberFormat="1" applyFill="1" applyBorder="1" applyAlignment="1">
      <alignment horizontal="center"/>
    </xf>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left" vertical="top" wrapText="1"/>
    </xf>
    <xf numFmtId="14" fontId="0" fillId="0" borderId="0" xfId="0" applyNumberFormat="1" applyAlignment="1">
      <alignment/>
    </xf>
    <xf numFmtId="0" fontId="1" fillId="0" borderId="13" xfId="0" applyFont="1" applyBorder="1" applyAlignment="1">
      <alignment horizontal="left"/>
    </xf>
    <xf numFmtId="0" fontId="2" fillId="0" borderId="0" xfId="0" applyFont="1" applyAlignment="1">
      <alignment/>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0" xfId="0" applyFont="1" applyBorder="1" applyAlignment="1">
      <alignment horizontal="center"/>
    </xf>
    <xf numFmtId="0" fontId="72"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B4" sqref="B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74</v>
      </c>
      <c r="B1" s="17"/>
    </row>
    <row r="2" spans="1:2" ht="20.25">
      <c r="A2" s="19"/>
      <c r="B2" s="20"/>
    </row>
    <row r="3" spans="1:5" s="30" customFormat="1" ht="18">
      <c r="A3" s="73" t="s">
        <v>41</v>
      </c>
      <c r="B3" s="540">
        <v>9417</v>
      </c>
      <c r="C3" s="9"/>
      <c r="E3" s="9"/>
    </row>
    <row r="4" spans="1:5" s="30" customFormat="1" ht="18">
      <c r="A4" s="73" t="s">
        <v>42</v>
      </c>
      <c r="B4" s="540">
        <v>2300</v>
      </c>
      <c r="C4" s="9"/>
      <c r="E4" s="9"/>
    </row>
    <row r="5" spans="1:5" s="30" customFormat="1" ht="18">
      <c r="A5" s="73" t="s">
        <v>43</v>
      </c>
      <c r="B5" s="21" t="s">
        <v>263</v>
      </c>
      <c r="C5" s="9"/>
      <c r="E5" s="9"/>
    </row>
    <row r="6" spans="1:5" s="30" customFormat="1" ht="18">
      <c r="A6" s="73" t="s">
        <v>44</v>
      </c>
      <c r="B6" s="21" t="s">
        <v>140</v>
      </c>
      <c r="C6" s="9"/>
      <c r="E6" s="9"/>
    </row>
    <row r="7" spans="1:5" s="30" customFormat="1" ht="15.75">
      <c r="A7" s="52"/>
      <c r="B7" s="21"/>
      <c r="C7" s="9"/>
      <c r="E7" s="9"/>
    </row>
    <row r="8" spans="1:2" ht="12.75">
      <c r="A8" s="19"/>
      <c r="B8" s="22"/>
    </row>
    <row r="9" spans="1:2" ht="12.75">
      <c r="A9" s="19" t="s">
        <v>0</v>
      </c>
      <c r="B9" s="22"/>
    </row>
    <row r="10" spans="1:6" ht="131.25" customHeight="1">
      <c r="A10" s="19"/>
      <c r="B10" s="41" t="s">
        <v>251</v>
      </c>
      <c r="C10" s="23"/>
      <c r="D10" s="23"/>
      <c r="E10" s="23"/>
      <c r="F10" s="23"/>
    </row>
    <row r="11" spans="1:2" ht="12.75">
      <c r="A11" s="19"/>
      <c r="B11" s="22"/>
    </row>
    <row r="12" spans="1:2" ht="12.75">
      <c r="A12" s="19" t="s">
        <v>10</v>
      </c>
      <c r="B12" s="22"/>
    </row>
    <row r="13" spans="1:2" ht="12.75">
      <c r="A13" s="19"/>
      <c r="B13" s="101" t="s">
        <v>120</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40"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518"/>
  <sheetViews>
    <sheetView zoomScalePageLayoutView="0" workbookViewId="0" topLeftCell="B1">
      <selection activeCell="B4" sqref="B4"/>
    </sheetView>
  </sheetViews>
  <sheetFormatPr defaultColWidth="9.140625" defaultRowHeight="12.75"/>
  <cols>
    <col min="1" max="1" width="7.00390625" style="102" customWidth="1"/>
    <col min="2" max="2" width="6.421875" style="102" customWidth="1"/>
    <col min="3" max="3" width="2.421875" style="102" customWidth="1"/>
    <col min="4" max="4" width="34.7109375" style="102" customWidth="1"/>
    <col min="5" max="5" width="10.8515625" style="102" customWidth="1"/>
    <col min="6" max="6" width="13.28125" style="184" customWidth="1"/>
    <col min="7" max="10" width="4.8515625" style="185" customWidth="1"/>
    <col min="11" max="11" width="11.421875" style="185" customWidth="1"/>
    <col min="12" max="12" width="11.140625" style="0" customWidth="1"/>
    <col min="13" max="13" width="11.7109375" style="0" customWidth="1"/>
    <col min="14" max="18" width="0.85546875" style="265" customWidth="1"/>
    <col min="19" max="19" width="4.140625" style="102" customWidth="1"/>
    <col min="20" max="20" width="4.8515625" style="190" customWidth="1"/>
    <col min="21" max="21" width="5.00390625" style="190" customWidth="1"/>
    <col min="22" max="22" width="4.8515625" style="190" customWidth="1"/>
    <col min="23" max="23" width="5.00390625" style="190" customWidth="1"/>
    <col min="24" max="24" width="5.140625" style="190" customWidth="1"/>
    <col min="25" max="28" width="4.00390625" style="102" customWidth="1"/>
    <col min="29" max="29" width="3.7109375" style="102" customWidth="1"/>
    <col min="30" max="30" width="4.00390625" style="102" customWidth="1"/>
    <col min="31" max="31" width="4.8515625" style="102" customWidth="1"/>
    <col min="32" max="33" width="4.00390625" style="102" customWidth="1"/>
    <col min="34" max="41" width="4.00390625" style="102" hidden="1" customWidth="1"/>
    <col min="42" max="44" width="6.28125" style="102" hidden="1" customWidth="1"/>
    <col min="45" max="46" width="5.00390625" style="272" customWidth="1"/>
    <col min="47" max="47" width="10.8515625" style="0" customWidth="1"/>
    <col min="48" max="48" width="10.421875" style="0" customWidth="1"/>
    <col min="49" max="70" width="3.421875" style="0" customWidth="1"/>
    <col min="71" max="96" width="3.7109375" style="0" customWidth="1"/>
  </cols>
  <sheetData>
    <row r="1" spans="2:37" ht="65.25" customHeight="1">
      <c r="B1" s="103" t="str">
        <f>+'Tab A Description'!A3</f>
        <v>Cost Center:</v>
      </c>
      <c r="C1" s="103"/>
      <c r="D1" s="103"/>
      <c r="E1" s="103">
        <f>+'Tab A Description'!B3</f>
        <v>9417</v>
      </c>
      <c r="F1" s="104"/>
      <c r="G1" s="105"/>
      <c r="H1" s="105"/>
      <c r="I1" s="105"/>
      <c r="J1" s="105"/>
      <c r="K1" s="105"/>
      <c r="L1" s="60"/>
      <c r="M1" s="60"/>
      <c r="N1" s="254"/>
      <c r="O1" s="254"/>
      <c r="P1" s="254"/>
      <c r="Q1" s="254"/>
      <c r="R1" s="254"/>
      <c r="S1" s="103"/>
      <c r="T1"/>
      <c r="U1"/>
      <c r="V1"/>
      <c r="W1"/>
      <c r="X1"/>
      <c r="Y1"/>
      <c r="Z1"/>
      <c r="AA1"/>
      <c r="AB1"/>
      <c r="AC1"/>
      <c r="AD1"/>
      <c r="AE1"/>
      <c r="AF1"/>
      <c r="AG1"/>
      <c r="AH1"/>
      <c r="AI1"/>
      <c r="AJ1"/>
      <c r="AK1"/>
    </row>
    <row r="2" spans="1:46" s="32" customFormat="1" ht="17.25" customHeight="1">
      <c r="A2" s="106"/>
      <c r="B2" s="103" t="str">
        <f>+'Tab A Description'!A4</f>
        <v>Job Number:</v>
      </c>
      <c r="C2" s="107"/>
      <c r="D2" s="107"/>
      <c r="E2" s="103">
        <f>+'Tab A Description'!B4</f>
        <v>2300</v>
      </c>
      <c r="F2" s="108"/>
      <c r="G2" s="109"/>
      <c r="H2" s="109"/>
      <c r="I2" s="109"/>
      <c r="J2" s="109"/>
      <c r="K2" s="109"/>
      <c r="L2" s="61"/>
      <c r="M2" s="61"/>
      <c r="N2" s="255"/>
      <c r="O2" s="255"/>
      <c r="P2" s="255"/>
      <c r="Q2" s="255"/>
      <c r="R2" s="255"/>
      <c r="S2" s="107"/>
      <c r="T2"/>
      <c r="U2"/>
      <c r="V2"/>
      <c r="W2"/>
      <c r="X2"/>
      <c r="Y2"/>
      <c r="Z2" s="270"/>
      <c r="AA2" s="270"/>
      <c r="AB2" s="270"/>
      <c r="AC2" s="270"/>
      <c r="AD2" s="270"/>
      <c r="AE2" s="270"/>
      <c r="AF2" s="270"/>
      <c r="AG2" s="270"/>
      <c r="AH2" s="270"/>
      <c r="AI2" s="270"/>
      <c r="AJ2" s="270"/>
      <c r="AK2" s="270"/>
      <c r="AL2" s="106"/>
      <c r="AM2" s="106"/>
      <c r="AN2" s="106"/>
      <c r="AO2" s="106"/>
      <c r="AP2" s="106"/>
      <c r="AQ2" s="106"/>
      <c r="AR2" s="106"/>
      <c r="AS2" s="273"/>
      <c r="AT2" s="273"/>
    </row>
    <row r="3" spans="1:46" s="32" customFormat="1" ht="17.25" customHeight="1">
      <c r="A3" s="106"/>
      <c r="B3" s="103" t="str">
        <f>+'Tab A Description'!A5</f>
        <v>Job Title: </v>
      </c>
      <c r="C3" s="107"/>
      <c r="D3" s="107"/>
      <c r="E3" s="103" t="str">
        <f>+'Tab A Description'!B5</f>
        <v>Miscellaneous Diagnostic and Antenna Qualification</v>
      </c>
      <c r="F3" s="108"/>
      <c r="G3" s="109"/>
      <c r="H3" s="109"/>
      <c r="I3" s="109"/>
      <c r="J3" s="109"/>
      <c r="K3" s="109"/>
      <c r="L3" s="61"/>
      <c r="M3" s="61"/>
      <c r="N3" s="255"/>
      <c r="O3" s="255"/>
      <c r="P3" s="255"/>
      <c r="Q3" s="255"/>
      <c r="R3" s="255"/>
      <c r="S3" s="107"/>
      <c r="T3" s="191"/>
      <c r="U3" s="106"/>
      <c r="V3" s="191"/>
      <c r="W3" s="106"/>
      <c r="X3" s="106"/>
      <c r="Y3" s="106"/>
      <c r="Z3" s="106"/>
      <c r="AA3" s="106"/>
      <c r="AB3" s="106"/>
      <c r="AC3" s="106"/>
      <c r="AD3" s="106"/>
      <c r="AE3" s="106"/>
      <c r="AF3" s="106"/>
      <c r="AG3" s="106"/>
      <c r="AH3" s="106"/>
      <c r="AI3" s="106"/>
      <c r="AJ3" s="106"/>
      <c r="AK3" s="106"/>
      <c r="AL3" s="106"/>
      <c r="AM3" s="106"/>
      <c r="AN3" s="106"/>
      <c r="AO3" s="106"/>
      <c r="AP3" s="106"/>
      <c r="AQ3" s="106"/>
      <c r="AR3" s="106"/>
      <c r="AS3" s="273"/>
      <c r="AT3" s="273"/>
    </row>
    <row r="4" spans="1:46" s="32" customFormat="1" ht="17.25" customHeight="1" thickBot="1">
      <c r="A4" s="106"/>
      <c r="B4" s="103" t="str">
        <f>+'Tab A Description'!A6</f>
        <v>Job Manager: </v>
      </c>
      <c r="C4" s="107"/>
      <c r="D4" s="107"/>
      <c r="E4" s="103" t="str">
        <f>+'Tab A Description'!B6</f>
        <v>P. Titus</v>
      </c>
      <c r="F4" s="108"/>
      <c r="G4" s="109"/>
      <c r="H4" s="109"/>
      <c r="I4" s="109"/>
      <c r="J4" s="109"/>
      <c r="K4" s="109"/>
      <c r="L4" s="61"/>
      <c r="M4" s="61"/>
      <c r="N4" s="255"/>
      <c r="O4" s="255"/>
      <c r="P4" s="255"/>
      <c r="Q4" s="255"/>
      <c r="R4" s="255"/>
      <c r="S4" s="107"/>
      <c r="T4" s="191"/>
      <c r="U4" s="106"/>
      <c r="V4" s="191"/>
      <c r="W4" s="106"/>
      <c r="X4" s="106"/>
      <c r="Y4" s="106"/>
      <c r="Z4" s="106"/>
      <c r="AA4" s="106"/>
      <c r="AB4" s="106"/>
      <c r="AC4" s="106"/>
      <c r="AD4" s="106"/>
      <c r="AE4" s="106"/>
      <c r="AF4" s="106"/>
      <c r="AG4" s="106"/>
      <c r="AH4" s="106"/>
      <c r="AI4" s="106"/>
      <c r="AJ4" s="106"/>
      <c r="AK4" s="106"/>
      <c r="AL4" s="106"/>
      <c r="AM4" s="106"/>
      <c r="AN4" s="106"/>
      <c r="AO4" s="106"/>
      <c r="AP4" s="106"/>
      <c r="AQ4" s="106"/>
      <c r="AR4" s="106"/>
      <c r="AS4" s="273"/>
      <c r="AT4" s="273"/>
    </row>
    <row r="5" spans="2:47" ht="15" customHeight="1" thickBot="1">
      <c r="B5" s="110"/>
      <c r="C5" s="111"/>
      <c r="D5" s="111"/>
      <c r="E5" s="111"/>
      <c r="F5" s="112"/>
      <c r="G5" s="316"/>
      <c r="H5" s="316"/>
      <c r="I5" s="316"/>
      <c r="J5" s="316"/>
      <c r="K5" s="316"/>
      <c r="L5" s="33"/>
      <c r="M5" s="33"/>
      <c r="N5" s="256"/>
      <c r="O5" s="256"/>
      <c r="P5" s="256"/>
      <c r="Q5" s="256"/>
      <c r="R5" s="256"/>
      <c r="S5" s="111"/>
      <c r="T5" s="192" t="s">
        <v>95</v>
      </c>
      <c r="U5" s="193"/>
      <c r="V5" s="193"/>
      <c r="W5" s="193"/>
      <c r="X5" s="193"/>
      <c r="Y5" s="194"/>
      <c r="Z5" s="194"/>
      <c r="AA5" s="194"/>
      <c r="AB5" s="194"/>
      <c r="AC5" s="194"/>
      <c r="AD5" s="194"/>
      <c r="AE5" s="194"/>
      <c r="AF5" s="194"/>
      <c r="AG5" s="194"/>
      <c r="AH5" s="194"/>
      <c r="AI5" s="194"/>
      <c r="AJ5" s="194"/>
      <c r="AK5" s="194"/>
      <c r="AL5" s="194"/>
      <c r="AM5" s="194"/>
      <c r="AN5" s="194"/>
      <c r="AO5" s="194"/>
      <c r="AP5" s="194"/>
      <c r="AQ5" s="195"/>
      <c r="AR5" s="194"/>
      <c r="AS5" s="317"/>
      <c r="AT5" s="318"/>
      <c r="AU5" s="8"/>
    </row>
    <row r="6" spans="1:96" s="31" customFormat="1" ht="22.5" customHeight="1" thickBot="1">
      <c r="A6" s="113"/>
      <c r="B6" s="114"/>
      <c r="C6" s="114"/>
      <c r="D6" s="114"/>
      <c r="E6" s="115"/>
      <c r="F6" s="116" t="s">
        <v>50</v>
      </c>
      <c r="G6" s="117"/>
      <c r="H6" s="117"/>
      <c r="I6" s="117"/>
      <c r="J6" s="117"/>
      <c r="K6" s="117"/>
      <c r="L6" s="97"/>
      <c r="M6" s="98"/>
      <c r="N6" s="257"/>
      <c r="O6" s="257"/>
      <c r="P6" s="257"/>
      <c r="Q6" s="257"/>
      <c r="R6" s="257"/>
      <c r="S6" s="196"/>
      <c r="T6" s="309" t="s">
        <v>269</v>
      </c>
      <c r="U6" s="310"/>
      <c r="V6" s="310"/>
      <c r="W6" s="310"/>
      <c r="X6" s="311"/>
      <c r="Y6" s="197" t="s">
        <v>268</v>
      </c>
      <c r="Z6" s="198"/>
      <c r="AA6" s="198"/>
      <c r="AB6" s="198"/>
      <c r="AC6" s="198"/>
      <c r="AD6" s="198"/>
      <c r="AE6" s="198"/>
      <c r="AF6" s="198"/>
      <c r="AG6" s="198"/>
      <c r="AH6" s="198"/>
      <c r="AI6" s="198"/>
      <c r="AJ6" s="198"/>
      <c r="AK6" s="198"/>
      <c r="AL6" s="198"/>
      <c r="AM6" s="199"/>
      <c r="AN6" s="199"/>
      <c r="AO6" s="198"/>
      <c r="AP6" s="198"/>
      <c r="AQ6" s="199"/>
      <c r="AR6" s="199"/>
      <c r="AS6" s="314" t="s">
        <v>127</v>
      </c>
      <c r="AT6" s="315" t="s">
        <v>127</v>
      </c>
      <c r="AW6" s="297" t="s">
        <v>75</v>
      </c>
      <c r="AX6" s="298"/>
      <c r="AY6" s="298"/>
      <c r="AZ6" s="298"/>
      <c r="BA6" s="298"/>
      <c r="BB6" s="298"/>
      <c r="BC6" s="298"/>
      <c r="BD6" s="298"/>
      <c r="BE6" s="298"/>
      <c r="BF6" s="298"/>
      <c r="BG6" s="298"/>
      <c r="BH6" s="299"/>
      <c r="BI6" s="293" t="s">
        <v>76</v>
      </c>
      <c r="BJ6" s="294"/>
      <c r="BK6" s="295"/>
      <c r="BL6" s="295"/>
      <c r="BM6" s="295"/>
      <c r="BN6" s="295"/>
      <c r="BO6" s="295"/>
      <c r="BP6" s="295"/>
      <c r="BQ6" s="295"/>
      <c r="BR6" s="295"/>
      <c r="BS6" s="295"/>
      <c r="BT6" s="296"/>
      <c r="BU6" s="297" t="s">
        <v>123</v>
      </c>
      <c r="BV6" s="298"/>
      <c r="BW6" s="300"/>
      <c r="BX6" s="300"/>
      <c r="BY6" s="300"/>
      <c r="BZ6" s="300"/>
      <c r="CA6" s="300"/>
      <c r="CB6" s="300"/>
      <c r="CC6" s="300"/>
      <c r="CD6" s="300"/>
      <c r="CE6" s="300"/>
      <c r="CF6" s="301"/>
      <c r="CG6" s="293" t="s">
        <v>124</v>
      </c>
      <c r="CH6" s="294"/>
      <c r="CI6" s="295"/>
      <c r="CJ6" s="295"/>
      <c r="CK6" s="295"/>
      <c r="CL6" s="295"/>
      <c r="CM6" s="295"/>
      <c r="CN6" s="295"/>
      <c r="CO6" s="295"/>
      <c r="CP6" s="295"/>
      <c r="CQ6" s="295"/>
      <c r="CR6" s="296"/>
    </row>
    <row r="7" spans="1:46" s="31" customFormat="1" ht="25.5" customHeight="1" thickBot="1">
      <c r="A7" s="118"/>
      <c r="B7" s="119" t="s">
        <v>96</v>
      </c>
      <c r="C7" s="119"/>
      <c r="D7" s="119"/>
      <c r="E7" s="120"/>
      <c r="F7" s="121" t="s">
        <v>89</v>
      </c>
      <c r="G7" s="122"/>
      <c r="H7" s="123"/>
      <c r="I7" s="123"/>
      <c r="J7" s="123"/>
      <c r="K7" s="124"/>
      <c r="L7" s="95" t="s">
        <v>87</v>
      </c>
      <c r="M7" s="96"/>
      <c r="N7" s="258"/>
      <c r="O7" s="258"/>
      <c r="P7" s="258"/>
      <c r="Q7" s="258"/>
      <c r="R7" s="258"/>
      <c r="S7" s="200"/>
      <c r="T7" s="201">
        <v>1.308</v>
      </c>
      <c r="U7" s="202">
        <v>1000</v>
      </c>
      <c r="V7" s="202">
        <v>1716</v>
      </c>
      <c r="W7" s="202">
        <v>1716</v>
      </c>
      <c r="X7" s="203">
        <v>1716</v>
      </c>
      <c r="Y7" s="204">
        <v>168.7</v>
      </c>
      <c r="Z7" s="205">
        <v>168.7</v>
      </c>
      <c r="AA7" s="205">
        <v>156.5</v>
      </c>
      <c r="AB7" s="205"/>
      <c r="AC7" s="205">
        <v>128.59</v>
      </c>
      <c r="AD7" s="205">
        <v>108.44</v>
      </c>
      <c r="AE7" s="205">
        <v>78.33</v>
      </c>
      <c r="AF7" s="205">
        <v>78.33</v>
      </c>
      <c r="AG7" s="205">
        <v>78.33</v>
      </c>
      <c r="AH7" s="205">
        <v>180.79</v>
      </c>
      <c r="AI7" s="205"/>
      <c r="AJ7" s="205"/>
      <c r="AK7" s="205"/>
      <c r="AL7" s="205"/>
      <c r="AM7" s="205">
        <v>116.7</v>
      </c>
      <c r="AN7" s="205">
        <v>116.7</v>
      </c>
      <c r="AO7" s="206"/>
      <c r="AP7" s="206"/>
      <c r="AQ7" s="206"/>
      <c r="AR7" s="206"/>
      <c r="AS7" s="312"/>
      <c r="AT7" s="313"/>
    </row>
    <row r="8" spans="1:96" s="34" customFormat="1" ht="97.5" customHeight="1" thickBot="1">
      <c r="A8" s="125" t="s">
        <v>83</v>
      </c>
      <c r="B8" s="126" t="s">
        <v>94</v>
      </c>
      <c r="C8" s="127"/>
      <c r="D8" s="126"/>
      <c r="E8" s="126" t="s">
        <v>90</v>
      </c>
      <c r="F8" s="128" t="s">
        <v>91</v>
      </c>
      <c r="G8" s="129" t="s">
        <v>88</v>
      </c>
      <c r="H8" s="130"/>
      <c r="I8" s="130"/>
      <c r="J8" s="130"/>
      <c r="K8" s="131" t="s">
        <v>86</v>
      </c>
      <c r="L8" s="78" t="s">
        <v>51</v>
      </c>
      <c r="M8" s="78" t="s">
        <v>52</v>
      </c>
      <c r="N8" s="259"/>
      <c r="O8" s="259"/>
      <c r="P8" s="259"/>
      <c r="Q8" s="259"/>
      <c r="R8" s="259"/>
      <c r="S8" s="207" t="s">
        <v>92</v>
      </c>
      <c r="T8" s="208" t="s">
        <v>48</v>
      </c>
      <c r="U8" s="209" t="s">
        <v>49</v>
      </c>
      <c r="V8" s="209" t="s">
        <v>47</v>
      </c>
      <c r="W8" s="209" t="s">
        <v>45</v>
      </c>
      <c r="X8" s="210" t="s">
        <v>46</v>
      </c>
      <c r="Y8" s="211" t="s">
        <v>53</v>
      </c>
      <c r="Z8" s="212" t="s">
        <v>122</v>
      </c>
      <c r="AA8" s="212" t="s">
        <v>54</v>
      </c>
      <c r="AB8" s="212" t="s">
        <v>131</v>
      </c>
      <c r="AC8" s="212" t="s">
        <v>130</v>
      </c>
      <c r="AD8" s="212" t="s">
        <v>55</v>
      </c>
      <c r="AE8" s="212" t="s">
        <v>132</v>
      </c>
      <c r="AF8" s="212" t="s">
        <v>133</v>
      </c>
      <c r="AG8" s="212" t="s">
        <v>134</v>
      </c>
      <c r="AH8" s="212" t="s">
        <v>56</v>
      </c>
      <c r="AI8" s="212" t="s">
        <v>121</v>
      </c>
      <c r="AJ8" s="212" t="s">
        <v>135</v>
      </c>
      <c r="AK8" s="212" t="s">
        <v>136</v>
      </c>
      <c r="AL8" s="212" t="s">
        <v>58</v>
      </c>
      <c r="AM8" s="213" t="s">
        <v>59</v>
      </c>
      <c r="AN8" s="213" t="s">
        <v>137</v>
      </c>
      <c r="AO8" s="212" t="s">
        <v>57</v>
      </c>
      <c r="AP8" s="212"/>
      <c r="AQ8" s="213"/>
      <c r="AR8" s="271"/>
      <c r="AS8" s="302" t="s">
        <v>125</v>
      </c>
      <c r="AT8" s="304" t="s">
        <v>126</v>
      </c>
      <c r="AU8" s="59" t="s">
        <v>139</v>
      </c>
      <c r="AV8" s="53" t="s">
        <v>138</v>
      </c>
      <c r="AW8" s="287">
        <v>39722</v>
      </c>
      <c r="AX8" s="287">
        <v>39753</v>
      </c>
      <c r="AY8" s="287">
        <v>39783</v>
      </c>
      <c r="AZ8" s="287">
        <v>39814</v>
      </c>
      <c r="BA8" s="287">
        <v>39845</v>
      </c>
      <c r="BB8" s="287">
        <v>39873</v>
      </c>
      <c r="BC8" s="287">
        <v>39904</v>
      </c>
      <c r="BD8" s="287">
        <v>39934</v>
      </c>
      <c r="BE8" s="287">
        <v>39965</v>
      </c>
      <c r="BF8" s="287">
        <v>39995</v>
      </c>
      <c r="BG8" s="287">
        <v>40026</v>
      </c>
      <c r="BH8" s="287">
        <v>40057</v>
      </c>
      <c r="BI8" s="290">
        <v>40087</v>
      </c>
      <c r="BJ8" s="290">
        <v>40118</v>
      </c>
      <c r="BK8" s="290">
        <v>40148</v>
      </c>
      <c r="BL8" s="290">
        <v>40179</v>
      </c>
      <c r="BM8" s="290">
        <v>40210</v>
      </c>
      <c r="BN8" s="290">
        <v>40238</v>
      </c>
      <c r="BO8" s="290">
        <v>40269</v>
      </c>
      <c r="BP8" s="290">
        <v>40299</v>
      </c>
      <c r="BQ8" s="290">
        <v>40330</v>
      </c>
      <c r="BR8" s="290">
        <v>40360</v>
      </c>
      <c r="BS8" s="290">
        <v>40391</v>
      </c>
      <c r="BT8" s="290">
        <v>40422</v>
      </c>
      <c r="BU8" s="287">
        <v>40452</v>
      </c>
      <c r="BV8" s="287">
        <v>40483</v>
      </c>
      <c r="BW8" s="287">
        <v>40513</v>
      </c>
      <c r="BX8" s="287">
        <v>40544</v>
      </c>
      <c r="BY8" s="287">
        <v>40575</v>
      </c>
      <c r="BZ8" s="287">
        <v>40603</v>
      </c>
      <c r="CA8" s="287">
        <v>40634</v>
      </c>
      <c r="CB8" s="287">
        <v>40664</v>
      </c>
      <c r="CC8" s="287">
        <v>40695</v>
      </c>
      <c r="CD8" s="287">
        <v>40725</v>
      </c>
      <c r="CE8" s="287">
        <v>40756</v>
      </c>
      <c r="CF8" s="287">
        <v>40787</v>
      </c>
      <c r="CG8" s="290">
        <v>40817</v>
      </c>
      <c r="CH8" s="290">
        <v>40848</v>
      </c>
      <c r="CI8" s="290">
        <v>40878</v>
      </c>
      <c r="CJ8" s="290">
        <v>40909</v>
      </c>
      <c r="CK8" s="290">
        <v>40940</v>
      </c>
      <c r="CL8" s="290">
        <v>40969</v>
      </c>
      <c r="CM8" s="290">
        <v>41000</v>
      </c>
      <c r="CN8" s="290">
        <v>41030</v>
      </c>
      <c r="CO8" s="290">
        <v>41061</v>
      </c>
      <c r="CP8" s="290">
        <v>41091</v>
      </c>
      <c r="CQ8" s="290">
        <v>41122</v>
      </c>
      <c r="CR8" s="290">
        <v>41153</v>
      </c>
    </row>
    <row r="9" spans="1:96" s="35" customFormat="1" ht="34.5" customHeight="1" thickBot="1">
      <c r="A9" s="132" t="s">
        <v>84</v>
      </c>
      <c r="B9" s="133" t="s">
        <v>93</v>
      </c>
      <c r="C9" s="132"/>
      <c r="D9" s="134"/>
      <c r="E9" s="134"/>
      <c r="F9" s="135"/>
      <c r="G9" s="136"/>
      <c r="H9" s="136"/>
      <c r="I9" s="136"/>
      <c r="J9" s="136"/>
      <c r="K9" s="136"/>
      <c r="L9" s="79"/>
      <c r="M9" s="80"/>
      <c r="N9" s="75"/>
      <c r="O9" s="75"/>
      <c r="P9" s="75"/>
      <c r="Q9" s="75"/>
      <c r="R9" s="75"/>
      <c r="S9" s="214"/>
      <c r="T9" s="268">
        <v>1.178</v>
      </c>
      <c r="U9" s="268">
        <v>1.178</v>
      </c>
      <c r="V9" s="268">
        <v>1.617</v>
      </c>
      <c r="W9" s="268">
        <v>1.232</v>
      </c>
      <c r="X9" s="268">
        <v>1.859</v>
      </c>
      <c r="Y9" s="269">
        <v>177.11</v>
      </c>
      <c r="Z9" s="269">
        <v>118.8</v>
      </c>
      <c r="AA9" s="269">
        <v>135.2</v>
      </c>
      <c r="AB9" s="269">
        <v>101.48</v>
      </c>
      <c r="AC9" s="269">
        <v>67.89</v>
      </c>
      <c r="AD9" s="269">
        <v>172.42</v>
      </c>
      <c r="AE9" s="269">
        <v>150.61</v>
      </c>
      <c r="AF9" s="269">
        <v>122.43</v>
      </c>
      <c r="AG9" s="269">
        <v>83.52</v>
      </c>
      <c r="AH9" s="269">
        <v>159.9</v>
      </c>
      <c r="AI9" s="269">
        <v>150.9</v>
      </c>
      <c r="AJ9" s="269">
        <v>119.2</v>
      </c>
      <c r="AK9" s="269">
        <v>90.3</v>
      </c>
      <c r="AL9" s="269">
        <v>142.83</v>
      </c>
      <c r="AM9" s="269">
        <v>177</v>
      </c>
      <c r="AN9" s="269">
        <v>208.3</v>
      </c>
      <c r="AO9" s="269">
        <v>150.77</v>
      </c>
      <c r="AP9" s="215">
        <v>1</v>
      </c>
      <c r="AQ9" s="215">
        <v>1</v>
      </c>
      <c r="AR9" s="215">
        <v>1</v>
      </c>
      <c r="AS9" s="303"/>
      <c r="AT9" s="305"/>
      <c r="AW9" s="288"/>
      <c r="AX9" s="288"/>
      <c r="AY9" s="288"/>
      <c r="AZ9" s="288"/>
      <c r="BA9" s="288"/>
      <c r="BB9" s="288"/>
      <c r="BC9" s="288"/>
      <c r="BD9" s="288"/>
      <c r="BE9" s="288"/>
      <c r="BF9" s="288"/>
      <c r="BG9" s="74"/>
      <c r="BH9" s="74"/>
      <c r="BI9" s="291"/>
      <c r="BJ9" s="291"/>
      <c r="BK9" s="291"/>
      <c r="BL9" s="291"/>
      <c r="BM9" s="291"/>
      <c r="BN9" s="291"/>
      <c r="BO9" s="291"/>
      <c r="BP9" s="291"/>
      <c r="BQ9" s="291"/>
      <c r="BR9" s="291"/>
      <c r="BS9" s="291"/>
      <c r="BT9" s="291"/>
      <c r="BU9" s="74"/>
      <c r="BV9" s="74"/>
      <c r="BW9" s="74"/>
      <c r="BX9" s="74"/>
      <c r="BY9" s="74"/>
      <c r="BZ9" s="74"/>
      <c r="CA9" s="74"/>
      <c r="CB9" s="74"/>
      <c r="CC9" s="74"/>
      <c r="CD9" s="74"/>
      <c r="CE9" s="74"/>
      <c r="CF9" s="74"/>
      <c r="CG9" s="291"/>
      <c r="CH9" s="291"/>
      <c r="CI9" s="291"/>
      <c r="CJ9" s="291"/>
      <c r="CK9" s="291"/>
      <c r="CL9" s="291"/>
      <c r="CM9" s="291"/>
      <c r="CN9" s="291"/>
      <c r="CO9" s="291"/>
      <c r="CP9" s="291"/>
      <c r="CQ9" s="291"/>
      <c r="CR9" s="291"/>
    </row>
    <row r="10" spans="1:96" s="67" customFormat="1" ht="14.25" customHeight="1">
      <c r="A10" s="137">
        <v>1</v>
      </c>
      <c r="B10" s="138"/>
      <c r="C10" s="139" t="s">
        <v>65</v>
      </c>
      <c r="D10" s="138"/>
      <c r="E10" s="138"/>
      <c r="F10" s="140"/>
      <c r="G10" s="141"/>
      <c r="H10" s="141"/>
      <c r="I10" s="141"/>
      <c r="J10" s="141"/>
      <c r="K10" s="142"/>
      <c r="L10" s="81">
        <f>IF(F10="","",MAX(N10:R10))</f>
      </c>
      <c r="M10" s="82">
        <f>IF(F10="","",+L10+(F10*7/5))</f>
      </c>
      <c r="N10" s="76">
        <f aca="true" t="shared" si="0" ref="N10:N30">IF(K10="",(DATEVALUE("10/1/2007")),K10)</f>
        <v>39356</v>
      </c>
      <c r="O10" s="77">
        <f aca="true" t="shared" si="1" ref="O10:O33">IF(G10="",(DATEVALUE("10/1/2007")),VLOOKUP(G10,$A$10:$M$33,13))</f>
        <v>39356</v>
      </c>
      <c r="P10" s="77">
        <f aca="true" t="shared" si="2" ref="P10:P33">IF(H10="",(DATEVALUE("10/1/2007")),VLOOKUP(H10,$A$10:$M$33,13))</f>
        <v>39356</v>
      </c>
      <c r="Q10" s="77">
        <f aca="true" t="shared" si="3" ref="Q10:Q33">IF(I10="",(DATEVALUE("10/1/2007")),VLOOKUP(I10,$A$10:$M$33,13))</f>
        <v>39356</v>
      </c>
      <c r="R10" s="77">
        <f aca="true" t="shared" si="4" ref="R10:R33">IF(J10="",(DATEVALUE("10/1/2007")),VLOOKUP(J10,$A$10:$M$33,13))</f>
        <v>39356</v>
      </c>
      <c r="S10" s="138"/>
      <c r="T10" s="216"/>
      <c r="U10" s="216"/>
      <c r="V10" s="216"/>
      <c r="W10" s="216"/>
      <c r="X10" s="217"/>
      <c r="Y10" s="218"/>
      <c r="Z10" s="218"/>
      <c r="AA10" s="218"/>
      <c r="AB10" s="218"/>
      <c r="AC10" s="218"/>
      <c r="AD10" s="218"/>
      <c r="AE10" s="218"/>
      <c r="AF10" s="218"/>
      <c r="AG10" s="218"/>
      <c r="AH10" s="218"/>
      <c r="AI10" s="218"/>
      <c r="AJ10" s="218"/>
      <c r="AK10" s="218"/>
      <c r="AL10" s="218"/>
      <c r="AM10" s="218"/>
      <c r="AN10" s="218"/>
      <c r="AO10" s="218"/>
      <c r="AP10" s="218"/>
      <c r="AQ10" s="218"/>
      <c r="AR10" s="218"/>
      <c r="AS10" s="306"/>
      <c r="AT10" s="307"/>
      <c r="AU10" s="68"/>
      <c r="AW10" s="289"/>
      <c r="AX10" s="289"/>
      <c r="AY10" s="289"/>
      <c r="AZ10" s="289"/>
      <c r="BA10" s="289"/>
      <c r="BB10" s="289"/>
      <c r="BC10" s="289"/>
      <c r="BD10" s="289"/>
      <c r="BE10" s="289"/>
      <c r="BF10" s="289"/>
      <c r="BG10" s="289"/>
      <c r="BH10" s="289"/>
      <c r="BI10" s="292"/>
      <c r="BJ10" s="292"/>
      <c r="BK10" s="292"/>
      <c r="BL10" s="292"/>
      <c r="BM10" s="292"/>
      <c r="BN10" s="292"/>
      <c r="BO10" s="292"/>
      <c r="BP10" s="292"/>
      <c r="BQ10" s="292"/>
      <c r="BR10" s="292"/>
      <c r="BS10" s="292"/>
      <c r="BT10" s="292"/>
      <c r="BU10" s="289"/>
      <c r="BV10" s="289"/>
      <c r="BW10" s="289"/>
      <c r="BX10" s="289"/>
      <c r="BY10" s="289"/>
      <c r="BZ10" s="289"/>
      <c r="CA10" s="289"/>
      <c r="CB10" s="289"/>
      <c r="CC10" s="289"/>
      <c r="CD10" s="289"/>
      <c r="CE10" s="289"/>
      <c r="CF10" s="289"/>
      <c r="CG10" s="292"/>
      <c r="CH10" s="292"/>
      <c r="CI10" s="292"/>
      <c r="CJ10" s="292"/>
      <c r="CK10" s="292"/>
      <c r="CL10" s="292"/>
      <c r="CM10" s="292"/>
      <c r="CN10" s="292"/>
      <c r="CO10" s="292"/>
      <c r="CP10" s="292"/>
      <c r="CQ10" s="292"/>
      <c r="CR10" s="292"/>
    </row>
    <row r="11" spans="1:96" s="67" customFormat="1" ht="14.25" customHeight="1">
      <c r="A11" s="137">
        <v>2</v>
      </c>
      <c r="B11" s="139"/>
      <c r="C11" s="138"/>
      <c r="D11" s="138"/>
      <c r="E11" s="138"/>
      <c r="F11" s="140"/>
      <c r="G11" s="143"/>
      <c r="H11" s="143"/>
      <c r="I11" s="143"/>
      <c r="J11" s="143"/>
      <c r="K11" s="142"/>
      <c r="L11" s="81">
        <f>IF(F11="","",MAX(N11:R11))</f>
      </c>
      <c r="M11" s="82">
        <f>IF(F11="","",+L11+(F11*7/5))</f>
      </c>
      <c r="N11" s="76">
        <f t="shared" si="0"/>
        <v>39356</v>
      </c>
      <c r="O11" s="77">
        <f t="shared" si="1"/>
        <v>39356</v>
      </c>
      <c r="P11" s="77">
        <f t="shared" si="2"/>
        <v>39356</v>
      </c>
      <c r="Q11" s="77">
        <f t="shared" si="3"/>
        <v>39356</v>
      </c>
      <c r="R11" s="77">
        <f t="shared" si="4"/>
        <v>39356</v>
      </c>
      <c r="S11" s="138"/>
      <c r="T11" s="216"/>
      <c r="U11" s="216"/>
      <c r="V11" s="216"/>
      <c r="W11" s="216"/>
      <c r="X11" s="217"/>
      <c r="Y11" s="218"/>
      <c r="Z11" s="218"/>
      <c r="AA11" s="218"/>
      <c r="AB11" s="218"/>
      <c r="AC11" s="218"/>
      <c r="AD11" s="218"/>
      <c r="AE11" s="218"/>
      <c r="AF11" s="218"/>
      <c r="AG11" s="218"/>
      <c r="AH11" s="218"/>
      <c r="AI11" s="218"/>
      <c r="AJ11" s="218"/>
      <c r="AK11" s="218"/>
      <c r="AL11" s="218"/>
      <c r="AM11" s="218"/>
      <c r="AN11" s="218"/>
      <c r="AO11" s="218"/>
      <c r="AP11" s="218"/>
      <c r="AQ11" s="218"/>
      <c r="AR11" s="218"/>
      <c r="AS11" s="306"/>
      <c r="AT11" s="307"/>
      <c r="AU11" s="68"/>
      <c r="AW11" s="289"/>
      <c r="AX11" s="289"/>
      <c r="AY11" s="289"/>
      <c r="AZ11" s="289"/>
      <c r="BA11" s="289"/>
      <c r="BB11" s="289"/>
      <c r="BC11" s="289"/>
      <c r="BD11" s="289"/>
      <c r="BE11" s="289"/>
      <c r="BF11" s="289"/>
      <c r="BG11" s="289"/>
      <c r="BH11" s="289"/>
      <c r="BI11" s="292"/>
      <c r="BJ11" s="292"/>
      <c r="BK11" s="292"/>
      <c r="BL11" s="292"/>
      <c r="BM11" s="292"/>
      <c r="BN11" s="292"/>
      <c r="BO11" s="292"/>
      <c r="BP11" s="292"/>
      <c r="BQ11" s="292"/>
      <c r="BR11" s="292"/>
      <c r="BS11" s="292"/>
      <c r="BT11" s="292"/>
      <c r="BU11" s="289"/>
      <c r="BV11" s="289"/>
      <c r="BW11" s="289"/>
      <c r="BX11" s="289"/>
      <c r="BY11" s="289"/>
      <c r="BZ11" s="289"/>
      <c r="CA11" s="289"/>
      <c r="CB11" s="289"/>
      <c r="CC11" s="289"/>
      <c r="CD11" s="289"/>
      <c r="CE11" s="289"/>
      <c r="CF11" s="289"/>
      <c r="CG11" s="292"/>
      <c r="CH11" s="292"/>
      <c r="CI11" s="292"/>
      <c r="CJ11" s="292"/>
      <c r="CK11" s="292"/>
      <c r="CL11" s="292"/>
      <c r="CM11" s="292"/>
      <c r="CN11" s="292"/>
      <c r="CO11" s="292"/>
      <c r="CP11" s="292"/>
      <c r="CQ11" s="292"/>
      <c r="CR11" s="292"/>
    </row>
    <row r="12" spans="1:96" s="67" customFormat="1" ht="15">
      <c r="A12" s="137">
        <v>3</v>
      </c>
      <c r="B12" s="138"/>
      <c r="C12" s="144" t="s">
        <v>60</v>
      </c>
      <c r="D12" s="138"/>
      <c r="E12" s="138"/>
      <c r="F12" s="140"/>
      <c r="G12" s="141"/>
      <c r="H12" s="141"/>
      <c r="I12" s="141"/>
      <c r="J12" s="141"/>
      <c r="K12" s="142"/>
      <c r="L12" s="81">
        <f>IF(F12="","",MAX(N12:R12))</f>
      </c>
      <c r="M12" s="82">
        <f>IF(F12="","",+L12+(F12*7/5))</f>
      </c>
      <c r="N12" s="76">
        <f t="shared" si="0"/>
        <v>39356</v>
      </c>
      <c r="O12" s="77">
        <f t="shared" si="1"/>
        <v>39356</v>
      </c>
      <c r="P12" s="77">
        <f t="shared" si="2"/>
        <v>39356</v>
      </c>
      <c r="Q12" s="77">
        <f t="shared" si="3"/>
        <v>39356</v>
      </c>
      <c r="R12" s="77">
        <f t="shared" si="4"/>
        <v>39356</v>
      </c>
      <c r="S12" s="219"/>
      <c r="T12" s="216"/>
      <c r="U12" s="216"/>
      <c r="V12" s="216"/>
      <c r="W12" s="216"/>
      <c r="X12" s="217"/>
      <c r="Y12" s="218"/>
      <c r="Z12" s="218"/>
      <c r="AA12" s="218"/>
      <c r="AB12" s="218"/>
      <c r="AC12" s="218"/>
      <c r="AD12" s="218"/>
      <c r="AE12" s="218"/>
      <c r="AF12" s="218"/>
      <c r="AG12" s="218"/>
      <c r="AH12" s="218"/>
      <c r="AI12" s="218"/>
      <c r="AJ12" s="218"/>
      <c r="AK12" s="218"/>
      <c r="AL12" s="218"/>
      <c r="AM12" s="218"/>
      <c r="AN12" s="218"/>
      <c r="AO12" s="218"/>
      <c r="AP12" s="218"/>
      <c r="AQ12" s="218"/>
      <c r="AR12" s="218"/>
      <c r="AS12" s="306"/>
      <c r="AT12" s="307"/>
      <c r="AU12" s="69"/>
      <c r="AW12" s="289"/>
      <c r="AX12" s="289"/>
      <c r="AY12" s="289"/>
      <c r="AZ12" s="289"/>
      <c r="BA12" s="289"/>
      <c r="BB12" s="289"/>
      <c r="BC12" s="289"/>
      <c r="BD12" s="289"/>
      <c r="BE12" s="289"/>
      <c r="BF12" s="289"/>
      <c r="BG12" s="289"/>
      <c r="BH12" s="289"/>
      <c r="BI12" s="292"/>
      <c r="BJ12" s="292"/>
      <c r="BK12" s="292"/>
      <c r="BL12" s="292"/>
      <c r="BM12" s="292"/>
      <c r="BN12" s="292"/>
      <c r="BO12" s="292"/>
      <c r="BP12" s="292"/>
      <c r="BQ12" s="292"/>
      <c r="BR12" s="292"/>
      <c r="BS12" s="292"/>
      <c r="BT12" s="292"/>
      <c r="BU12" s="289"/>
      <c r="BV12" s="289"/>
      <c r="BW12" s="289"/>
      <c r="BX12" s="289"/>
      <c r="BY12" s="289"/>
      <c r="BZ12" s="289"/>
      <c r="CA12" s="289"/>
      <c r="CB12" s="289"/>
      <c r="CC12" s="289"/>
      <c r="CD12" s="289"/>
      <c r="CE12" s="289"/>
      <c r="CF12" s="289"/>
      <c r="CG12" s="292"/>
      <c r="CH12" s="292"/>
      <c r="CI12" s="292"/>
      <c r="CJ12" s="292"/>
      <c r="CK12" s="292"/>
      <c r="CL12" s="292"/>
      <c r="CM12" s="292"/>
      <c r="CN12" s="292"/>
      <c r="CO12" s="292"/>
      <c r="CP12" s="292"/>
      <c r="CQ12" s="292"/>
      <c r="CR12" s="292"/>
    </row>
    <row r="13" spans="1:96" s="67" customFormat="1" ht="15">
      <c r="A13" s="137">
        <v>4</v>
      </c>
      <c r="B13" s="144"/>
      <c r="C13" s="138" t="s">
        <v>9</v>
      </c>
      <c r="D13" s="138" t="s">
        <v>62</v>
      </c>
      <c r="E13" s="138"/>
      <c r="F13" s="140"/>
      <c r="G13" s="141"/>
      <c r="H13" s="141"/>
      <c r="I13" s="141"/>
      <c r="J13" s="141"/>
      <c r="K13" s="142"/>
      <c r="L13" s="81">
        <f>IF(F13="","",MAX(N13:R13))</f>
      </c>
      <c r="M13" s="82">
        <f>IF(F13="","",+L13+(F13*7/5))</f>
      </c>
      <c r="N13" s="76">
        <f t="shared" si="0"/>
        <v>39356</v>
      </c>
      <c r="O13" s="77">
        <f t="shared" si="1"/>
        <v>39356</v>
      </c>
      <c r="P13" s="77">
        <f t="shared" si="2"/>
        <v>39356</v>
      </c>
      <c r="Q13" s="77">
        <f t="shared" si="3"/>
        <v>39356</v>
      </c>
      <c r="R13" s="77">
        <f t="shared" si="4"/>
        <v>39356</v>
      </c>
      <c r="S13" s="219"/>
      <c r="T13" s="216"/>
      <c r="U13" s="216"/>
      <c r="V13" s="216"/>
      <c r="W13" s="216"/>
      <c r="X13" s="217"/>
      <c r="Y13" s="218"/>
      <c r="Z13" s="218"/>
      <c r="AA13" s="218"/>
      <c r="AB13" s="218"/>
      <c r="AC13" s="218"/>
      <c r="AD13" s="218"/>
      <c r="AE13" s="218"/>
      <c r="AF13" s="218"/>
      <c r="AG13" s="218"/>
      <c r="AH13" s="218"/>
      <c r="AI13" s="218"/>
      <c r="AJ13" s="218"/>
      <c r="AK13" s="218"/>
      <c r="AL13" s="218"/>
      <c r="AM13" s="218"/>
      <c r="AN13" s="218"/>
      <c r="AO13" s="218"/>
      <c r="AP13" s="218"/>
      <c r="AQ13" s="218"/>
      <c r="AR13" s="218"/>
      <c r="AS13" s="306"/>
      <c r="AT13" s="307"/>
      <c r="AU13" s="69"/>
      <c r="AW13" s="289"/>
      <c r="AX13" s="289"/>
      <c r="AY13" s="289"/>
      <c r="AZ13" s="289"/>
      <c r="BA13" s="289"/>
      <c r="BB13" s="289"/>
      <c r="BC13" s="289"/>
      <c r="BD13" s="289"/>
      <c r="BE13" s="289"/>
      <c r="BF13" s="289"/>
      <c r="BG13" s="289"/>
      <c r="BH13" s="289"/>
      <c r="BI13" s="292"/>
      <c r="BJ13" s="292"/>
      <c r="BK13" s="292"/>
      <c r="BL13" s="292"/>
      <c r="BM13" s="292"/>
      <c r="BN13" s="292"/>
      <c r="BO13" s="292"/>
      <c r="BP13" s="292"/>
      <c r="BQ13" s="292"/>
      <c r="BR13" s="292"/>
      <c r="BS13" s="292"/>
      <c r="BT13" s="292"/>
      <c r="BU13" s="289"/>
      <c r="BV13" s="289"/>
      <c r="BW13" s="289"/>
      <c r="BX13" s="289"/>
      <c r="BY13" s="289"/>
      <c r="BZ13" s="289"/>
      <c r="CA13" s="289"/>
      <c r="CB13" s="289"/>
      <c r="CC13" s="289"/>
      <c r="CD13" s="289"/>
      <c r="CE13" s="289"/>
      <c r="CF13" s="289"/>
      <c r="CG13" s="292"/>
      <c r="CH13" s="292"/>
      <c r="CI13" s="292"/>
      <c r="CJ13" s="292"/>
      <c r="CK13" s="292"/>
      <c r="CL13" s="292"/>
      <c r="CM13" s="292"/>
      <c r="CN13" s="292"/>
      <c r="CO13" s="292"/>
      <c r="CP13" s="292"/>
      <c r="CQ13" s="292"/>
      <c r="CR13" s="292"/>
    </row>
    <row r="14" spans="1:96" s="67" customFormat="1" ht="15">
      <c r="A14" s="137">
        <v>5</v>
      </c>
      <c r="B14" s="144"/>
      <c r="C14" s="138"/>
      <c r="D14" s="138" t="s">
        <v>259</v>
      </c>
      <c r="F14" s="140"/>
      <c r="G14" s="141"/>
      <c r="H14" s="141"/>
      <c r="I14" s="141"/>
      <c r="J14" s="141"/>
      <c r="K14" s="142"/>
      <c r="L14" s="81">
        <v>40269</v>
      </c>
      <c r="M14" s="82">
        <v>40330</v>
      </c>
      <c r="N14" s="76">
        <f t="shared" si="0"/>
        <v>39356</v>
      </c>
      <c r="O14" s="77">
        <f t="shared" si="1"/>
        <v>39356</v>
      </c>
      <c r="P14" s="77">
        <f t="shared" si="2"/>
        <v>39356</v>
      </c>
      <c r="Q14" s="77">
        <f t="shared" si="3"/>
        <v>39356</v>
      </c>
      <c r="R14" s="77">
        <f t="shared" si="4"/>
        <v>39356</v>
      </c>
      <c r="S14" s="219"/>
      <c r="T14" s="216"/>
      <c r="U14" s="216"/>
      <c r="V14" s="216"/>
      <c r="W14" s="216"/>
      <c r="X14" s="217"/>
      <c r="Y14" s="218"/>
      <c r="Z14" s="218"/>
      <c r="AA14" s="218"/>
      <c r="AB14" s="218"/>
      <c r="AC14" s="218"/>
      <c r="AD14" s="218"/>
      <c r="AE14" s="218"/>
      <c r="AF14" s="218"/>
      <c r="AG14" s="218"/>
      <c r="AH14" s="218"/>
      <c r="AI14" s="218"/>
      <c r="AJ14" s="218"/>
      <c r="AK14" s="218"/>
      <c r="AL14" s="218"/>
      <c r="AM14" s="218"/>
      <c r="AN14" s="218"/>
      <c r="AO14" s="218"/>
      <c r="AP14" s="218"/>
      <c r="AQ14" s="218"/>
      <c r="AR14" s="218"/>
      <c r="AS14" s="306"/>
      <c r="AT14" s="307"/>
      <c r="AU14" s="69"/>
      <c r="AV14" s="67">
        <v>8</v>
      </c>
      <c r="AW14" s="289"/>
      <c r="AX14" s="289"/>
      <c r="AY14" s="289"/>
      <c r="AZ14" s="289"/>
      <c r="BA14" s="289"/>
      <c r="BB14" s="289"/>
      <c r="BC14" s="289"/>
      <c r="BD14" s="289"/>
      <c r="BE14" s="289"/>
      <c r="BF14" s="289"/>
      <c r="BG14" s="289"/>
      <c r="BH14" s="289"/>
      <c r="BI14" s="292"/>
      <c r="BJ14" s="292"/>
      <c r="BK14" s="292"/>
      <c r="BL14" s="292"/>
      <c r="BM14" s="292"/>
      <c r="BN14" s="292"/>
      <c r="BO14" s="292"/>
      <c r="BP14" s="292"/>
      <c r="BQ14" s="292"/>
      <c r="BR14" s="292"/>
      <c r="BS14" s="292"/>
      <c r="BT14" s="292"/>
      <c r="BU14" s="289"/>
      <c r="BV14" s="289"/>
      <c r="BW14" s="289"/>
      <c r="BX14" s="289"/>
      <c r="BY14" s="289"/>
      <c r="BZ14" s="289"/>
      <c r="CA14" s="289"/>
      <c r="CB14" s="289"/>
      <c r="CC14" s="289"/>
      <c r="CD14" s="289"/>
      <c r="CE14" s="289"/>
      <c r="CF14" s="289"/>
      <c r="CG14" s="292"/>
      <c r="CH14" s="292"/>
      <c r="CI14" s="292"/>
      <c r="CJ14" s="292"/>
      <c r="CK14" s="292"/>
      <c r="CL14" s="292"/>
      <c r="CM14" s="292"/>
      <c r="CN14" s="292"/>
      <c r="CO14" s="292"/>
      <c r="CP14" s="292"/>
      <c r="CQ14" s="292"/>
      <c r="CR14" s="292"/>
    </row>
    <row r="15" spans="1:96" s="67" customFormat="1" ht="15">
      <c r="A15" s="137">
        <v>6</v>
      </c>
      <c r="B15" s="144"/>
      <c r="C15" s="138"/>
      <c r="F15" s="140"/>
      <c r="G15" s="143"/>
      <c r="H15" s="143"/>
      <c r="I15" s="143"/>
      <c r="J15" s="143"/>
      <c r="K15" s="142"/>
      <c r="L15" s="81">
        <f aca="true" t="shared" si="5" ref="L15:L32">IF(F15="","",MAX(N15:R15))</f>
      </c>
      <c r="M15" s="82">
        <f aca="true" t="shared" si="6" ref="M15:M32">IF(F15="","",+L15+(F15*7/5))</f>
      </c>
      <c r="N15" s="76">
        <f t="shared" si="0"/>
        <v>39356</v>
      </c>
      <c r="O15" s="77">
        <f t="shared" si="1"/>
        <v>39356</v>
      </c>
      <c r="P15" s="77">
        <f t="shared" si="2"/>
        <v>39356</v>
      </c>
      <c r="Q15" s="77">
        <f t="shared" si="3"/>
        <v>39356</v>
      </c>
      <c r="R15" s="77">
        <f t="shared" si="4"/>
        <v>39356</v>
      </c>
      <c r="S15" s="219"/>
      <c r="T15" s="216"/>
      <c r="U15" s="216"/>
      <c r="V15" s="216"/>
      <c r="W15" s="216"/>
      <c r="X15" s="217"/>
      <c r="Y15" s="218"/>
      <c r="Z15" s="218"/>
      <c r="AA15" s="218"/>
      <c r="AB15" s="218"/>
      <c r="AC15" s="218"/>
      <c r="AD15" s="218"/>
      <c r="AE15" s="218"/>
      <c r="AF15" s="218"/>
      <c r="AG15" s="218"/>
      <c r="AH15" s="218"/>
      <c r="AI15" s="218"/>
      <c r="AJ15" s="218"/>
      <c r="AK15" s="218"/>
      <c r="AL15" s="218"/>
      <c r="AM15" s="218"/>
      <c r="AN15" s="218"/>
      <c r="AO15" s="218"/>
      <c r="AP15" s="218"/>
      <c r="AQ15" s="218"/>
      <c r="AR15" s="218"/>
      <c r="AS15" s="306"/>
      <c r="AT15" s="307"/>
      <c r="AU15" s="69"/>
      <c r="AW15" s="289"/>
      <c r="AX15" s="289"/>
      <c r="AY15" s="289"/>
      <c r="AZ15" s="289"/>
      <c r="BA15" s="289"/>
      <c r="BB15" s="289"/>
      <c r="BC15" s="289"/>
      <c r="BD15" s="289"/>
      <c r="BE15" s="289"/>
      <c r="BF15" s="289"/>
      <c r="BG15" s="289"/>
      <c r="BH15" s="289"/>
      <c r="BI15" s="292"/>
      <c r="BJ15" s="292"/>
      <c r="BK15" s="292"/>
      <c r="BL15" s="292"/>
      <c r="BM15" s="292"/>
      <c r="BN15" s="292"/>
      <c r="BO15" s="292"/>
      <c r="BP15" s="292"/>
      <c r="BQ15" s="292"/>
      <c r="BR15" s="292"/>
      <c r="BS15" s="292"/>
      <c r="BT15" s="292"/>
      <c r="BU15" s="289"/>
      <c r="BV15" s="289"/>
      <c r="BW15" s="289"/>
      <c r="BX15" s="289"/>
      <c r="BY15" s="289"/>
      <c r="BZ15" s="289"/>
      <c r="CA15" s="289"/>
      <c r="CB15" s="289"/>
      <c r="CC15" s="289"/>
      <c r="CD15" s="289"/>
      <c r="CE15" s="289"/>
      <c r="CF15" s="289"/>
      <c r="CG15" s="292"/>
      <c r="CH15" s="292"/>
      <c r="CI15" s="292"/>
      <c r="CJ15" s="292"/>
      <c r="CK15" s="292"/>
      <c r="CL15" s="292"/>
      <c r="CM15" s="292"/>
      <c r="CN15" s="292"/>
      <c r="CO15" s="292"/>
      <c r="CP15" s="292"/>
      <c r="CQ15" s="292"/>
      <c r="CR15" s="292"/>
    </row>
    <row r="16" spans="1:96" s="67" customFormat="1" ht="15">
      <c r="A16" s="137">
        <v>7</v>
      </c>
      <c r="B16" s="144"/>
      <c r="C16" s="138"/>
      <c r="D16" s="138"/>
      <c r="E16" s="138"/>
      <c r="F16" s="140"/>
      <c r="G16" s="141"/>
      <c r="H16" s="141"/>
      <c r="I16" s="141"/>
      <c r="J16" s="141"/>
      <c r="K16" s="142"/>
      <c r="L16" s="81">
        <f t="shared" si="5"/>
      </c>
      <c r="M16" s="82">
        <f t="shared" si="6"/>
      </c>
      <c r="N16" s="76">
        <f t="shared" si="0"/>
        <v>39356</v>
      </c>
      <c r="O16" s="77">
        <f t="shared" si="1"/>
        <v>39356</v>
      </c>
      <c r="P16" s="77">
        <f t="shared" si="2"/>
        <v>39356</v>
      </c>
      <c r="Q16" s="77">
        <f t="shared" si="3"/>
        <v>39356</v>
      </c>
      <c r="R16" s="77">
        <f t="shared" si="4"/>
        <v>39356</v>
      </c>
      <c r="S16" s="219"/>
      <c r="T16" s="216"/>
      <c r="U16" s="216"/>
      <c r="V16" s="216"/>
      <c r="W16" s="216"/>
      <c r="X16" s="217"/>
      <c r="Y16" s="218"/>
      <c r="Z16" s="218"/>
      <c r="AA16" s="218"/>
      <c r="AB16" s="218"/>
      <c r="AC16" s="218"/>
      <c r="AD16" s="218"/>
      <c r="AE16" s="218"/>
      <c r="AF16" s="218"/>
      <c r="AG16" s="218"/>
      <c r="AH16" s="218"/>
      <c r="AI16" s="218"/>
      <c r="AJ16" s="218"/>
      <c r="AK16" s="218"/>
      <c r="AL16" s="218"/>
      <c r="AM16" s="218"/>
      <c r="AN16" s="218"/>
      <c r="AO16" s="218"/>
      <c r="AP16" s="218"/>
      <c r="AQ16" s="218"/>
      <c r="AR16" s="218"/>
      <c r="AS16" s="306"/>
      <c r="AT16" s="307"/>
      <c r="AU16" s="69"/>
      <c r="AW16" s="289"/>
      <c r="AX16" s="289"/>
      <c r="AY16" s="289"/>
      <c r="AZ16" s="289"/>
      <c r="BA16" s="289"/>
      <c r="BB16" s="289"/>
      <c r="BC16" s="289"/>
      <c r="BD16" s="289"/>
      <c r="BE16" s="289"/>
      <c r="BF16" s="289"/>
      <c r="BG16" s="289"/>
      <c r="BH16" s="289"/>
      <c r="BI16" s="292"/>
      <c r="BJ16" s="292"/>
      <c r="BK16" s="292"/>
      <c r="BL16" s="292"/>
      <c r="BM16" s="292"/>
      <c r="BN16" s="292"/>
      <c r="BO16" s="292"/>
      <c r="BP16" s="292"/>
      <c r="BQ16" s="292"/>
      <c r="BR16" s="292"/>
      <c r="BS16" s="292"/>
      <c r="BT16" s="292"/>
      <c r="BU16" s="289"/>
      <c r="BV16" s="289"/>
      <c r="BW16" s="289"/>
      <c r="BX16" s="289"/>
      <c r="BY16" s="289"/>
      <c r="BZ16" s="289"/>
      <c r="CA16" s="289"/>
      <c r="CB16" s="289"/>
      <c r="CC16" s="289"/>
      <c r="CD16" s="289"/>
      <c r="CE16" s="289"/>
      <c r="CF16" s="289"/>
      <c r="CG16" s="292"/>
      <c r="CH16" s="292"/>
      <c r="CI16" s="292"/>
      <c r="CJ16" s="292"/>
      <c r="CK16" s="292"/>
      <c r="CL16" s="292"/>
      <c r="CM16" s="292"/>
      <c r="CN16" s="292"/>
      <c r="CO16" s="292"/>
      <c r="CP16" s="292"/>
      <c r="CQ16" s="292"/>
      <c r="CR16" s="292"/>
    </row>
    <row r="17" spans="1:96" s="67" customFormat="1" ht="15">
      <c r="A17" s="137">
        <v>8</v>
      </c>
      <c r="B17" s="144"/>
      <c r="C17" s="138"/>
      <c r="D17" s="138"/>
      <c r="E17" s="138"/>
      <c r="F17" s="140"/>
      <c r="G17" s="141"/>
      <c r="H17" s="141"/>
      <c r="I17" s="141"/>
      <c r="J17" s="141"/>
      <c r="K17" s="142"/>
      <c r="L17" s="81">
        <f t="shared" si="5"/>
      </c>
      <c r="M17" s="82">
        <f t="shared" si="6"/>
      </c>
      <c r="N17" s="76">
        <f t="shared" si="0"/>
        <v>39356</v>
      </c>
      <c r="O17" s="77">
        <f t="shared" si="1"/>
        <v>39356</v>
      </c>
      <c r="P17" s="77">
        <f t="shared" si="2"/>
        <v>39356</v>
      </c>
      <c r="Q17" s="77">
        <f t="shared" si="3"/>
        <v>39356</v>
      </c>
      <c r="R17" s="77">
        <f t="shared" si="4"/>
        <v>39356</v>
      </c>
      <c r="S17" s="219"/>
      <c r="T17" s="216"/>
      <c r="U17" s="216"/>
      <c r="V17" s="216"/>
      <c r="W17" s="216"/>
      <c r="X17" s="217"/>
      <c r="Y17" s="218"/>
      <c r="Z17" s="218"/>
      <c r="AA17" s="218"/>
      <c r="AB17" s="218"/>
      <c r="AC17" s="218"/>
      <c r="AD17" s="218"/>
      <c r="AE17" s="218"/>
      <c r="AF17" s="218"/>
      <c r="AG17" s="218"/>
      <c r="AH17" s="218"/>
      <c r="AI17" s="218"/>
      <c r="AJ17" s="218"/>
      <c r="AK17" s="218"/>
      <c r="AL17" s="218"/>
      <c r="AM17" s="218"/>
      <c r="AN17" s="218"/>
      <c r="AO17" s="218"/>
      <c r="AP17" s="218"/>
      <c r="AQ17" s="218"/>
      <c r="AR17" s="218"/>
      <c r="AS17" s="306"/>
      <c r="AT17" s="307"/>
      <c r="AU17" s="69"/>
      <c r="AW17" s="289"/>
      <c r="AX17" s="289"/>
      <c r="AY17" s="289"/>
      <c r="AZ17" s="289"/>
      <c r="BA17" s="289"/>
      <c r="BB17" s="289"/>
      <c r="BC17" s="289"/>
      <c r="BD17" s="289"/>
      <c r="BE17" s="289"/>
      <c r="BF17" s="289"/>
      <c r="BG17" s="289"/>
      <c r="BH17" s="289"/>
      <c r="BI17" s="292"/>
      <c r="BJ17" s="292"/>
      <c r="BK17" s="292"/>
      <c r="BL17" s="292"/>
      <c r="BM17" s="292"/>
      <c r="BN17" s="292"/>
      <c r="BO17" s="292"/>
      <c r="BP17" s="292"/>
      <c r="BQ17" s="292"/>
      <c r="BR17" s="292"/>
      <c r="BS17" s="292"/>
      <c r="BT17" s="292"/>
      <c r="BU17" s="289"/>
      <c r="BV17" s="289"/>
      <c r="BW17" s="289"/>
      <c r="BX17" s="289"/>
      <c r="BY17" s="289"/>
      <c r="BZ17" s="289"/>
      <c r="CA17" s="289"/>
      <c r="CB17" s="289"/>
      <c r="CC17" s="289"/>
      <c r="CD17" s="289"/>
      <c r="CE17" s="289"/>
      <c r="CF17" s="289"/>
      <c r="CG17" s="292"/>
      <c r="CH17" s="292"/>
      <c r="CI17" s="292"/>
      <c r="CJ17" s="292"/>
      <c r="CK17" s="292"/>
      <c r="CL17" s="292"/>
      <c r="CM17" s="292"/>
      <c r="CN17" s="292"/>
      <c r="CO17" s="292"/>
      <c r="CP17" s="292"/>
      <c r="CQ17" s="292"/>
      <c r="CR17" s="292"/>
    </row>
    <row r="18" spans="1:96" s="67" customFormat="1" ht="15">
      <c r="A18" s="137">
        <v>9</v>
      </c>
      <c r="B18" s="144"/>
      <c r="C18" s="144" t="s">
        <v>61</v>
      </c>
      <c r="D18" s="138"/>
      <c r="E18" s="138"/>
      <c r="F18" s="140"/>
      <c r="G18" s="141"/>
      <c r="H18" s="141"/>
      <c r="I18" s="141"/>
      <c r="J18" s="141"/>
      <c r="K18" s="142"/>
      <c r="L18" s="81">
        <f t="shared" si="5"/>
      </c>
      <c r="M18" s="82">
        <f t="shared" si="6"/>
      </c>
      <c r="N18" s="76">
        <f t="shared" si="0"/>
        <v>39356</v>
      </c>
      <c r="O18" s="77">
        <f t="shared" si="1"/>
        <v>39356</v>
      </c>
      <c r="P18" s="77">
        <f t="shared" si="2"/>
        <v>39356</v>
      </c>
      <c r="Q18" s="77">
        <f t="shared" si="3"/>
        <v>39356</v>
      </c>
      <c r="R18" s="77">
        <f t="shared" si="4"/>
        <v>39356</v>
      </c>
      <c r="S18" s="219"/>
      <c r="T18" s="216"/>
      <c r="U18" s="216"/>
      <c r="V18" s="216"/>
      <c r="W18" s="216"/>
      <c r="X18" s="217"/>
      <c r="Y18" s="218"/>
      <c r="Z18" s="218"/>
      <c r="AA18" s="218"/>
      <c r="AB18" s="218"/>
      <c r="AC18" s="218"/>
      <c r="AD18" s="218"/>
      <c r="AE18" s="218"/>
      <c r="AF18" s="218"/>
      <c r="AG18" s="218"/>
      <c r="AH18" s="218"/>
      <c r="AI18" s="218"/>
      <c r="AJ18" s="218"/>
      <c r="AK18" s="218"/>
      <c r="AL18" s="218"/>
      <c r="AM18" s="218"/>
      <c r="AN18" s="218"/>
      <c r="AO18" s="218"/>
      <c r="AP18" s="218"/>
      <c r="AQ18" s="218"/>
      <c r="AR18" s="218"/>
      <c r="AS18" s="306"/>
      <c r="AT18" s="307"/>
      <c r="AU18" s="69"/>
      <c r="AW18" s="289"/>
      <c r="AX18" s="289"/>
      <c r="AY18" s="289"/>
      <c r="AZ18" s="289"/>
      <c r="BA18" s="289"/>
      <c r="BB18" s="289"/>
      <c r="BC18" s="289"/>
      <c r="BD18" s="289"/>
      <c r="BE18" s="289"/>
      <c r="BF18" s="289"/>
      <c r="BG18" s="289"/>
      <c r="BH18" s="289"/>
      <c r="BI18" s="292"/>
      <c r="BJ18" s="292"/>
      <c r="BK18" s="292"/>
      <c r="BL18" s="292"/>
      <c r="BM18" s="292"/>
      <c r="BN18" s="292"/>
      <c r="BO18" s="292"/>
      <c r="BP18" s="292"/>
      <c r="BQ18" s="292"/>
      <c r="BR18" s="292"/>
      <c r="BS18" s="292"/>
      <c r="BT18" s="292"/>
      <c r="BU18" s="289"/>
      <c r="BV18" s="289"/>
      <c r="BW18" s="289"/>
      <c r="BX18" s="289"/>
      <c r="BY18" s="289"/>
      <c r="BZ18" s="289"/>
      <c r="CA18" s="289"/>
      <c r="CB18" s="289"/>
      <c r="CC18" s="289"/>
      <c r="CD18" s="289"/>
      <c r="CE18" s="289"/>
      <c r="CF18" s="289"/>
      <c r="CG18" s="292"/>
      <c r="CH18" s="292"/>
      <c r="CI18" s="292"/>
      <c r="CJ18" s="292"/>
      <c r="CK18" s="292"/>
      <c r="CL18" s="292"/>
      <c r="CM18" s="292"/>
      <c r="CN18" s="292"/>
      <c r="CO18" s="292"/>
      <c r="CP18" s="292"/>
      <c r="CQ18" s="292"/>
      <c r="CR18" s="292"/>
    </row>
    <row r="19" spans="1:96" s="67" customFormat="1" ht="15">
      <c r="A19" s="137">
        <v>10</v>
      </c>
      <c r="B19" s="144"/>
      <c r="E19" s="138"/>
      <c r="F19" s="140"/>
      <c r="G19" s="143"/>
      <c r="H19" s="143"/>
      <c r="I19" s="143"/>
      <c r="J19" s="143"/>
      <c r="K19" s="142"/>
      <c r="L19" s="81">
        <f t="shared" si="5"/>
      </c>
      <c r="M19" s="82">
        <f t="shared" si="6"/>
      </c>
      <c r="N19" s="76">
        <f t="shared" si="0"/>
        <v>39356</v>
      </c>
      <c r="O19" s="77">
        <f t="shared" si="1"/>
        <v>39356</v>
      </c>
      <c r="P19" s="77">
        <f t="shared" si="2"/>
        <v>39356</v>
      </c>
      <c r="Q19" s="77">
        <f t="shared" si="3"/>
        <v>39356</v>
      </c>
      <c r="R19" s="77">
        <f t="shared" si="4"/>
        <v>39356</v>
      </c>
      <c r="S19" s="219"/>
      <c r="T19" s="216"/>
      <c r="U19" s="216"/>
      <c r="V19" s="216"/>
      <c r="W19" s="216"/>
      <c r="X19" s="217"/>
      <c r="Y19" s="218"/>
      <c r="Z19" s="218"/>
      <c r="AA19" s="218"/>
      <c r="AB19" s="218"/>
      <c r="AC19" s="218"/>
      <c r="AD19" s="218"/>
      <c r="AE19" s="218"/>
      <c r="AF19" s="218"/>
      <c r="AG19" s="218"/>
      <c r="AH19" s="218"/>
      <c r="AI19" s="218"/>
      <c r="AJ19" s="218"/>
      <c r="AK19" s="218"/>
      <c r="AL19" s="218"/>
      <c r="AM19" s="218"/>
      <c r="AN19" s="218"/>
      <c r="AO19" s="218"/>
      <c r="AP19" s="218"/>
      <c r="AQ19" s="218"/>
      <c r="AR19" s="218"/>
      <c r="AS19" s="306"/>
      <c r="AT19" s="307"/>
      <c r="AU19" s="69"/>
      <c r="AW19" s="289"/>
      <c r="AX19" s="289"/>
      <c r="AY19" s="289"/>
      <c r="AZ19" s="289"/>
      <c r="BA19" s="289"/>
      <c r="BB19" s="289"/>
      <c r="BC19" s="289"/>
      <c r="BD19" s="289"/>
      <c r="BE19" s="289"/>
      <c r="BF19" s="289"/>
      <c r="BG19" s="289"/>
      <c r="BH19" s="289"/>
      <c r="BI19" s="292"/>
      <c r="BJ19" s="292"/>
      <c r="BK19" s="292"/>
      <c r="BL19" s="292"/>
      <c r="BM19" s="292"/>
      <c r="BN19" s="292"/>
      <c r="BO19" s="292"/>
      <c r="BP19" s="292"/>
      <c r="BQ19" s="292"/>
      <c r="BR19" s="292"/>
      <c r="BS19" s="292"/>
      <c r="BT19" s="292"/>
      <c r="BU19" s="289"/>
      <c r="BV19" s="289"/>
      <c r="BW19" s="289"/>
      <c r="BX19" s="289"/>
      <c r="BY19" s="289"/>
      <c r="BZ19" s="289"/>
      <c r="CA19" s="289"/>
      <c r="CB19" s="289"/>
      <c r="CC19" s="289"/>
      <c r="CD19" s="289"/>
      <c r="CE19" s="289"/>
      <c r="CF19" s="289"/>
      <c r="CG19" s="292"/>
      <c r="CH19" s="292"/>
      <c r="CI19" s="292"/>
      <c r="CJ19" s="292"/>
      <c r="CK19" s="292"/>
      <c r="CL19" s="292"/>
      <c r="CM19" s="292"/>
      <c r="CN19" s="292"/>
      <c r="CO19" s="292"/>
      <c r="CP19" s="292"/>
      <c r="CQ19" s="292"/>
      <c r="CR19" s="292"/>
    </row>
    <row r="20" spans="1:96" s="67" customFormat="1" ht="15">
      <c r="A20" s="137">
        <v>11</v>
      </c>
      <c r="B20" s="138"/>
      <c r="D20" s="138" t="s">
        <v>252</v>
      </c>
      <c r="E20" s="138" t="s">
        <v>253</v>
      </c>
      <c r="F20" s="140"/>
      <c r="G20" s="141"/>
      <c r="H20" s="141"/>
      <c r="I20" s="141"/>
      <c r="J20" s="141"/>
      <c r="K20" s="142"/>
      <c r="L20" s="81">
        <v>40330</v>
      </c>
      <c r="M20" s="82">
        <v>40422</v>
      </c>
      <c r="N20" s="76">
        <f t="shared" si="0"/>
        <v>39356</v>
      </c>
      <c r="O20" s="77">
        <f t="shared" si="1"/>
        <v>39356</v>
      </c>
      <c r="P20" s="77">
        <f t="shared" si="2"/>
        <v>39356</v>
      </c>
      <c r="Q20" s="77">
        <f t="shared" si="3"/>
        <v>39356</v>
      </c>
      <c r="R20" s="77">
        <f t="shared" si="4"/>
        <v>39356</v>
      </c>
      <c r="S20" s="219"/>
      <c r="T20" s="216"/>
      <c r="U20" s="216"/>
      <c r="V20" s="216"/>
      <c r="W20" s="216"/>
      <c r="X20" s="217"/>
      <c r="Y20" s="218">
        <v>100</v>
      </c>
      <c r="Z20" s="218"/>
      <c r="AA20" s="218"/>
      <c r="AB20" s="218"/>
      <c r="AC20" s="218"/>
      <c r="AD20" s="218"/>
      <c r="AE20" s="218"/>
      <c r="AF20" s="218"/>
      <c r="AG20" s="218"/>
      <c r="AH20" s="218"/>
      <c r="AI20" s="218"/>
      <c r="AJ20" s="218"/>
      <c r="AK20" s="218"/>
      <c r="AL20" s="218"/>
      <c r="AM20" s="218"/>
      <c r="AN20" s="218"/>
      <c r="AO20" s="218"/>
      <c r="AP20" s="218"/>
      <c r="AQ20" s="218"/>
      <c r="AR20" s="218"/>
      <c r="AS20" s="306">
        <v>0.2</v>
      </c>
      <c r="AT20" s="307">
        <v>0.2</v>
      </c>
      <c r="AU20" s="69"/>
      <c r="AV20" s="67">
        <v>8</v>
      </c>
      <c r="AW20" s="289"/>
      <c r="AX20" s="289"/>
      <c r="AY20" s="289"/>
      <c r="AZ20" s="289"/>
      <c r="BA20" s="289"/>
      <c r="BB20" s="289"/>
      <c r="BC20" s="289"/>
      <c r="BD20" s="289"/>
      <c r="BE20" s="289"/>
      <c r="BF20" s="289"/>
      <c r="BG20" s="289"/>
      <c r="BH20" s="289"/>
      <c r="BI20" s="292"/>
      <c r="BJ20" s="292"/>
      <c r="BK20" s="292"/>
      <c r="BL20" s="292"/>
      <c r="BM20" s="292"/>
      <c r="BN20" s="292"/>
      <c r="BO20" s="292"/>
      <c r="BP20" s="292"/>
      <c r="BQ20" s="292"/>
      <c r="BR20" s="292"/>
      <c r="BS20" s="292"/>
      <c r="BT20" s="292"/>
      <c r="BU20" s="289"/>
      <c r="BV20" s="289"/>
      <c r="BW20" s="289"/>
      <c r="BX20" s="289"/>
      <c r="BY20" s="289"/>
      <c r="BZ20" s="289"/>
      <c r="CA20" s="289"/>
      <c r="CB20" s="289"/>
      <c r="CC20" s="289"/>
      <c r="CD20" s="289"/>
      <c r="CE20" s="289"/>
      <c r="CF20" s="289"/>
      <c r="CG20" s="292"/>
      <c r="CH20" s="292"/>
      <c r="CI20" s="292"/>
      <c r="CJ20" s="292"/>
      <c r="CK20" s="292"/>
      <c r="CL20" s="292"/>
      <c r="CM20" s="292"/>
      <c r="CN20" s="292"/>
      <c r="CO20" s="292"/>
      <c r="CP20" s="292"/>
      <c r="CQ20" s="292"/>
      <c r="CR20" s="292"/>
    </row>
    <row r="21" spans="1:96" s="67" customFormat="1" ht="15">
      <c r="A21" s="137">
        <v>12</v>
      </c>
      <c r="B21" s="144"/>
      <c r="D21" s="145" t="s">
        <v>254</v>
      </c>
      <c r="E21" s="138" t="s">
        <v>253</v>
      </c>
      <c r="F21" s="140"/>
      <c r="G21" s="141"/>
      <c r="H21" s="141"/>
      <c r="I21" s="141"/>
      <c r="J21" s="141"/>
      <c r="K21" s="142"/>
      <c r="L21" s="81">
        <v>40330</v>
      </c>
      <c r="M21" s="82">
        <v>40422</v>
      </c>
      <c r="N21" s="76">
        <f t="shared" si="0"/>
        <v>39356</v>
      </c>
      <c r="O21" s="77">
        <f t="shared" si="1"/>
        <v>39356</v>
      </c>
      <c r="P21" s="77">
        <f t="shared" si="2"/>
        <v>39356</v>
      </c>
      <c r="Q21" s="77">
        <f t="shared" si="3"/>
        <v>39356</v>
      </c>
      <c r="R21" s="77">
        <f t="shared" si="4"/>
        <v>39356</v>
      </c>
      <c r="S21" s="219"/>
      <c r="T21" s="216"/>
      <c r="U21" s="216"/>
      <c r="V21" s="216"/>
      <c r="W21" s="216"/>
      <c r="X21" s="217"/>
      <c r="Y21" s="218">
        <v>60</v>
      </c>
      <c r="Z21" s="218"/>
      <c r="AA21" s="218"/>
      <c r="AB21" s="218"/>
      <c r="AC21" s="218"/>
      <c r="AD21" s="218"/>
      <c r="AE21" s="218"/>
      <c r="AF21" s="218"/>
      <c r="AG21" s="218"/>
      <c r="AH21" s="218"/>
      <c r="AI21" s="218"/>
      <c r="AJ21" s="218"/>
      <c r="AK21" s="218"/>
      <c r="AL21" s="218"/>
      <c r="AM21" s="218"/>
      <c r="AN21" s="218"/>
      <c r="AO21" s="218"/>
      <c r="AP21" s="218"/>
      <c r="AQ21" s="218"/>
      <c r="AR21" s="218"/>
      <c r="AS21" s="306">
        <v>0.2</v>
      </c>
      <c r="AT21" s="307">
        <v>0.2</v>
      </c>
      <c r="AU21" s="69"/>
      <c r="AV21" s="67">
        <v>8</v>
      </c>
      <c r="AW21" s="289"/>
      <c r="AX21" s="289"/>
      <c r="AY21" s="289"/>
      <c r="AZ21" s="289"/>
      <c r="BA21" s="289"/>
      <c r="BB21" s="289"/>
      <c r="BC21" s="289"/>
      <c r="BD21" s="289"/>
      <c r="BE21" s="289"/>
      <c r="BF21" s="289"/>
      <c r="BG21" s="289"/>
      <c r="BH21" s="289"/>
      <c r="BI21" s="292"/>
      <c r="BJ21" s="292"/>
      <c r="BK21" s="292"/>
      <c r="BL21" s="292"/>
      <c r="BM21" s="292"/>
      <c r="BN21" s="292"/>
      <c r="BO21" s="292"/>
      <c r="BP21" s="292"/>
      <c r="BQ21" s="292"/>
      <c r="BR21" s="292"/>
      <c r="BS21" s="292"/>
      <c r="BT21" s="292"/>
      <c r="BU21" s="289"/>
      <c r="BV21" s="289"/>
      <c r="BW21" s="289"/>
      <c r="BX21" s="289"/>
      <c r="BY21" s="289"/>
      <c r="BZ21" s="289"/>
      <c r="CA21" s="289"/>
      <c r="CB21" s="289"/>
      <c r="CC21" s="289"/>
      <c r="CD21" s="289"/>
      <c r="CE21" s="289"/>
      <c r="CF21" s="289"/>
      <c r="CG21" s="292"/>
      <c r="CH21" s="292"/>
      <c r="CI21" s="292"/>
      <c r="CJ21" s="292"/>
      <c r="CK21" s="292"/>
      <c r="CL21" s="292"/>
      <c r="CM21" s="292"/>
      <c r="CN21" s="292"/>
      <c r="CO21" s="292"/>
      <c r="CP21" s="292"/>
      <c r="CQ21" s="292"/>
      <c r="CR21" s="292"/>
    </row>
    <row r="22" spans="1:96" s="67" customFormat="1" ht="15">
      <c r="A22" s="137">
        <v>13</v>
      </c>
      <c r="B22" s="144"/>
      <c r="D22" s="138" t="s">
        <v>255</v>
      </c>
      <c r="E22" s="138" t="s">
        <v>258</v>
      </c>
      <c r="F22" s="140"/>
      <c r="G22" s="141"/>
      <c r="H22" s="141"/>
      <c r="I22" s="141"/>
      <c r="J22" s="141"/>
      <c r="K22" s="142"/>
      <c r="L22" s="81">
        <v>40330</v>
      </c>
      <c r="M22" s="82">
        <v>40422</v>
      </c>
      <c r="N22" s="76">
        <f t="shared" si="0"/>
        <v>39356</v>
      </c>
      <c r="O22" s="77">
        <f t="shared" si="1"/>
        <v>39356</v>
      </c>
      <c r="P22" s="77">
        <f t="shared" si="2"/>
        <v>39356</v>
      </c>
      <c r="Q22" s="77">
        <f t="shared" si="3"/>
        <v>39356</v>
      </c>
      <c r="R22" s="77">
        <f t="shared" si="4"/>
        <v>39356</v>
      </c>
      <c r="S22" s="219"/>
      <c r="T22" s="216"/>
      <c r="U22" s="216"/>
      <c r="V22" s="216"/>
      <c r="W22" s="216"/>
      <c r="X22" s="217"/>
      <c r="Y22" s="218">
        <v>200</v>
      </c>
      <c r="Z22" s="218"/>
      <c r="AA22" s="218"/>
      <c r="AB22" s="218"/>
      <c r="AC22" s="218"/>
      <c r="AD22" s="218"/>
      <c r="AE22" s="218"/>
      <c r="AF22" s="218"/>
      <c r="AG22" s="218"/>
      <c r="AH22" s="218"/>
      <c r="AI22" s="218"/>
      <c r="AJ22" s="218"/>
      <c r="AK22" s="218"/>
      <c r="AL22" s="218"/>
      <c r="AM22" s="218"/>
      <c r="AN22" s="218"/>
      <c r="AO22" s="218"/>
      <c r="AP22" s="218"/>
      <c r="AQ22" s="218"/>
      <c r="AR22" s="218"/>
      <c r="AS22" s="306">
        <v>0.2</v>
      </c>
      <c r="AT22" s="307">
        <v>0.2</v>
      </c>
      <c r="AU22" s="69"/>
      <c r="AV22" s="67">
        <v>8</v>
      </c>
      <c r="AW22" s="289"/>
      <c r="AX22" s="289"/>
      <c r="AY22" s="289"/>
      <c r="AZ22" s="289"/>
      <c r="BA22" s="289"/>
      <c r="BB22" s="289"/>
      <c r="BC22" s="289"/>
      <c r="BD22" s="289"/>
      <c r="BE22" s="289"/>
      <c r="BF22" s="289"/>
      <c r="BG22" s="289"/>
      <c r="BH22" s="289"/>
      <c r="BI22" s="292"/>
      <c r="BJ22" s="292"/>
      <c r="BK22" s="292"/>
      <c r="BL22" s="292"/>
      <c r="BM22" s="292"/>
      <c r="BN22" s="292"/>
      <c r="BO22" s="292"/>
      <c r="BP22" s="292"/>
      <c r="BQ22" s="292"/>
      <c r="BR22" s="292"/>
      <c r="BS22" s="292"/>
      <c r="BT22" s="292"/>
      <c r="BU22" s="289"/>
      <c r="BV22" s="289"/>
      <c r="BW22" s="289"/>
      <c r="BX22" s="289"/>
      <c r="BY22" s="289"/>
      <c r="BZ22" s="289"/>
      <c r="CA22" s="289"/>
      <c r="CB22" s="289"/>
      <c r="CC22" s="289"/>
      <c r="CD22" s="289"/>
      <c r="CE22" s="289"/>
      <c r="CF22" s="289"/>
      <c r="CG22" s="292"/>
      <c r="CH22" s="292"/>
      <c r="CI22" s="292"/>
      <c r="CJ22" s="292"/>
      <c r="CK22" s="292"/>
      <c r="CL22" s="292"/>
      <c r="CM22" s="292"/>
      <c r="CN22" s="292"/>
      <c r="CO22" s="292"/>
      <c r="CP22" s="292"/>
      <c r="CQ22" s="292"/>
      <c r="CR22" s="292"/>
    </row>
    <row r="23" spans="1:96" s="67" customFormat="1" ht="15">
      <c r="A23" s="137">
        <v>14</v>
      </c>
      <c r="B23" s="144"/>
      <c r="D23" s="138" t="s">
        <v>256</v>
      </c>
      <c r="E23" s="138" t="s">
        <v>257</v>
      </c>
      <c r="F23" s="140"/>
      <c r="G23" s="143"/>
      <c r="H23" s="143"/>
      <c r="I23" s="143"/>
      <c r="J23" s="143"/>
      <c r="K23" s="142"/>
      <c r="L23" s="81">
        <v>40330</v>
      </c>
      <c r="M23" s="82">
        <v>40422</v>
      </c>
      <c r="N23" s="76">
        <f t="shared" si="0"/>
        <v>39356</v>
      </c>
      <c r="O23" s="77">
        <f t="shared" si="1"/>
        <v>39356</v>
      </c>
      <c r="P23" s="77">
        <f t="shared" si="2"/>
        <v>39356</v>
      </c>
      <c r="Q23" s="77">
        <f t="shared" si="3"/>
        <v>39356</v>
      </c>
      <c r="R23" s="77">
        <f t="shared" si="4"/>
        <v>39356</v>
      </c>
      <c r="S23" s="219"/>
      <c r="T23" s="216"/>
      <c r="U23" s="216"/>
      <c r="V23" s="216"/>
      <c r="W23" s="216"/>
      <c r="X23" s="217"/>
      <c r="Y23" s="218">
        <v>100</v>
      </c>
      <c r="Z23" s="218"/>
      <c r="AA23" s="218"/>
      <c r="AB23" s="218"/>
      <c r="AC23" s="218"/>
      <c r="AD23" s="218"/>
      <c r="AE23" s="218"/>
      <c r="AF23" s="218"/>
      <c r="AG23" s="218"/>
      <c r="AH23" s="218"/>
      <c r="AI23" s="218"/>
      <c r="AJ23" s="218"/>
      <c r="AK23" s="218"/>
      <c r="AL23" s="218"/>
      <c r="AM23" s="218"/>
      <c r="AN23" s="218"/>
      <c r="AO23" s="218"/>
      <c r="AP23" s="218"/>
      <c r="AQ23" s="218"/>
      <c r="AR23" s="218"/>
      <c r="AS23" s="306">
        <v>0.2</v>
      </c>
      <c r="AT23" s="307">
        <v>0.2</v>
      </c>
      <c r="AU23" s="69"/>
      <c r="AV23" s="67">
        <v>8</v>
      </c>
      <c r="AW23" s="289"/>
      <c r="AX23" s="289"/>
      <c r="AY23" s="289"/>
      <c r="AZ23" s="289"/>
      <c r="BA23" s="289"/>
      <c r="BB23" s="289"/>
      <c r="BC23" s="289"/>
      <c r="BD23" s="289"/>
      <c r="BE23" s="289"/>
      <c r="BF23" s="289"/>
      <c r="BG23" s="289"/>
      <c r="BH23" s="289"/>
      <c r="BI23" s="292"/>
      <c r="BJ23" s="292"/>
      <c r="BK23" s="292"/>
      <c r="BL23" s="292"/>
      <c r="BM23" s="292"/>
      <c r="BN23" s="292"/>
      <c r="BO23" s="292"/>
      <c r="BP23" s="292"/>
      <c r="BQ23" s="292"/>
      <c r="BR23" s="292"/>
      <c r="BS23" s="292"/>
      <c r="BT23" s="292"/>
      <c r="BU23" s="289"/>
      <c r="BV23" s="289"/>
      <c r="BW23" s="289"/>
      <c r="BX23" s="289"/>
      <c r="BY23" s="289"/>
      <c r="BZ23" s="289"/>
      <c r="CA23" s="289"/>
      <c r="CB23" s="289"/>
      <c r="CC23" s="289"/>
      <c r="CD23" s="289"/>
      <c r="CE23" s="289"/>
      <c r="CF23" s="289"/>
      <c r="CG23" s="292"/>
      <c r="CH23" s="292"/>
      <c r="CI23" s="292"/>
      <c r="CJ23" s="292"/>
      <c r="CK23" s="292"/>
      <c r="CL23" s="292"/>
      <c r="CM23" s="292"/>
      <c r="CN23" s="292"/>
      <c r="CO23" s="292"/>
      <c r="CP23" s="292"/>
      <c r="CQ23" s="292"/>
      <c r="CR23" s="292"/>
    </row>
    <row r="24" spans="1:96" s="67" customFormat="1" ht="15">
      <c r="A24" s="137">
        <v>15</v>
      </c>
      <c r="B24" s="144"/>
      <c r="D24" s="67" t="s">
        <v>261</v>
      </c>
      <c r="E24" s="138"/>
      <c r="F24" s="140"/>
      <c r="G24" s="141"/>
      <c r="H24" s="141"/>
      <c r="I24" s="141"/>
      <c r="J24" s="141"/>
      <c r="K24" s="142"/>
      <c r="L24" s="81">
        <v>40422</v>
      </c>
      <c r="M24" s="82">
        <v>40603</v>
      </c>
      <c r="N24" s="76">
        <f t="shared" si="0"/>
        <v>39356</v>
      </c>
      <c r="O24" s="77">
        <f t="shared" si="1"/>
        <v>39356</v>
      </c>
      <c r="P24" s="77">
        <f t="shared" si="2"/>
        <v>39356</v>
      </c>
      <c r="Q24" s="77">
        <f t="shared" si="3"/>
        <v>39356</v>
      </c>
      <c r="R24" s="77">
        <f t="shared" si="4"/>
        <v>39356</v>
      </c>
      <c r="S24" s="219"/>
      <c r="T24" s="216"/>
      <c r="U24" s="216"/>
      <c r="V24" s="216"/>
      <c r="W24" s="216"/>
      <c r="X24" s="217"/>
      <c r="Y24" s="218">
        <v>100</v>
      </c>
      <c r="Z24" s="218"/>
      <c r="AA24" s="218"/>
      <c r="AB24" s="218"/>
      <c r="AC24" s="218"/>
      <c r="AD24" s="218"/>
      <c r="AE24" s="218"/>
      <c r="AF24" s="218"/>
      <c r="AG24" s="218"/>
      <c r="AH24" s="218"/>
      <c r="AI24" s="218"/>
      <c r="AJ24" s="218"/>
      <c r="AK24" s="218"/>
      <c r="AL24" s="218"/>
      <c r="AM24" s="218"/>
      <c r="AN24" s="218"/>
      <c r="AO24" s="218"/>
      <c r="AP24" s="218"/>
      <c r="AQ24" s="218"/>
      <c r="AR24" s="218"/>
      <c r="AS24" s="306">
        <v>0.2</v>
      </c>
      <c r="AT24" s="307">
        <v>0.2</v>
      </c>
      <c r="AU24" s="69"/>
      <c r="AV24" s="67">
        <v>8</v>
      </c>
      <c r="AW24" s="289"/>
      <c r="AX24" s="289"/>
      <c r="AY24" s="289"/>
      <c r="AZ24" s="289"/>
      <c r="BA24" s="289"/>
      <c r="BB24" s="289"/>
      <c r="BC24" s="289"/>
      <c r="BD24" s="289"/>
      <c r="BE24" s="289"/>
      <c r="BF24" s="289"/>
      <c r="BG24" s="289"/>
      <c r="BH24" s="289"/>
      <c r="BI24" s="292"/>
      <c r="BJ24" s="292"/>
      <c r="BK24" s="292"/>
      <c r="BL24" s="292"/>
      <c r="BM24" s="292"/>
      <c r="BN24" s="292"/>
      <c r="BO24" s="292"/>
      <c r="BP24" s="292"/>
      <c r="BQ24" s="292"/>
      <c r="BR24" s="292"/>
      <c r="BS24" s="292"/>
      <c r="BT24" s="292"/>
      <c r="BU24" s="289"/>
      <c r="BV24" s="289"/>
      <c r="BW24" s="289"/>
      <c r="BX24" s="289"/>
      <c r="BY24" s="289"/>
      <c r="BZ24" s="289"/>
      <c r="CA24" s="289"/>
      <c r="CB24" s="289"/>
      <c r="CC24" s="289"/>
      <c r="CD24" s="289"/>
      <c r="CE24" s="289"/>
      <c r="CF24" s="289"/>
      <c r="CG24" s="292"/>
      <c r="CH24" s="292"/>
      <c r="CI24" s="292"/>
      <c r="CJ24" s="292"/>
      <c r="CK24" s="292"/>
      <c r="CL24" s="292"/>
      <c r="CM24" s="292"/>
      <c r="CN24" s="292"/>
      <c r="CO24" s="292"/>
      <c r="CP24" s="292"/>
      <c r="CQ24" s="292"/>
      <c r="CR24" s="292"/>
    </row>
    <row r="25" spans="1:96" s="67" customFormat="1" ht="15">
      <c r="A25" s="137">
        <v>16</v>
      </c>
      <c r="B25" s="144"/>
      <c r="D25" s="67" t="s">
        <v>260</v>
      </c>
      <c r="E25" s="138"/>
      <c r="F25" s="140"/>
      <c r="G25" s="141"/>
      <c r="H25" s="141"/>
      <c r="I25" s="141"/>
      <c r="J25" s="141"/>
      <c r="K25" s="142"/>
      <c r="L25" s="81">
        <v>40422</v>
      </c>
      <c r="M25" s="82">
        <v>40603</v>
      </c>
      <c r="N25" s="76">
        <f t="shared" si="0"/>
        <v>39356</v>
      </c>
      <c r="O25" s="77">
        <f t="shared" si="1"/>
        <v>39356</v>
      </c>
      <c r="P25" s="77">
        <f t="shared" si="2"/>
        <v>39356</v>
      </c>
      <c r="Q25" s="77">
        <f t="shared" si="3"/>
        <v>39356</v>
      </c>
      <c r="R25" s="77">
        <f t="shared" si="4"/>
        <v>39356</v>
      </c>
      <c r="S25" s="219"/>
      <c r="T25" s="216"/>
      <c r="U25" s="216"/>
      <c r="V25" s="216"/>
      <c r="W25" s="216"/>
      <c r="X25" s="217"/>
      <c r="Y25" s="218">
        <v>100</v>
      </c>
      <c r="Z25" s="218"/>
      <c r="AA25" s="218"/>
      <c r="AB25" s="218"/>
      <c r="AC25" s="218"/>
      <c r="AD25" s="218"/>
      <c r="AE25" s="218"/>
      <c r="AF25" s="218"/>
      <c r="AG25" s="218"/>
      <c r="AH25" s="218"/>
      <c r="AI25" s="218"/>
      <c r="AJ25" s="218"/>
      <c r="AK25" s="218"/>
      <c r="AL25" s="218"/>
      <c r="AM25" s="218"/>
      <c r="AN25" s="218"/>
      <c r="AO25" s="218"/>
      <c r="AP25" s="218"/>
      <c r="AQ25" s="218"/>
      <c r="AR25" s="218"/>
      <c r="AS25" s="306">
        <v>0.2</v>
      </c>
      <c r="AT25" s="307">
        <v>0.2</v>
      </c>
      <c r="AU25" s="69"/>
      <c r="AV25" s="67">
        <v>8</v>
      </c>
      <c r="AW25" s="289"/>
      <c r="AX25" s="289"/>
      <c r="AY25" s="289"/>
      <c r="AZ25" s="289"/>
      <c r="BA25" s="289"/>
      <c r="BB25" s="289"/>
      <c r="BC25" s="289"/>
      <c r="BD25" s="289"/>
      <c r="BE25" s="289"/>
      <c r="BF25" s="289"/>
      <c r="BG25" s="289"/>
      <c r="BH25" s="289"/>
      <c r="BI25" s="292"/>
      <c r="BJ25" s="292"/>
      <c r="BK25" s="292"/>
      <c r="BL25" s="292"/>
      <c r="BM25" s="292"/>
      <c r="BN25" s="292"/>
      <c r="BO25" s="292"/>
      <c r="BP25" s="292"/>
      <c r="BQ25" s="292"/>
      <c r="BR25" s="292"/>
      <c r="BS25" s="292"/>
      <c r="BT25" s="292"/>
      <c r="BU25" s="289"/>
      <c r="BV25" s="289"/>
      <c r="BW25" s="289"/>
      <c r="BX25" s="289"/>
      <c r="BY25" s="289"/>
      <c r="BZ25" s="289"/>
      <c r="CA25" s="289"/>
      <c r="CB25" s="289"/>
      <c r="CC25" s="289"/>
      <c r="CD25" s="289"/>
      <c r="CE25" s="289"/>
      <c r="CF25" s="289"/>
      <c r="CG25" s="292"/>
      <c r="CH25" s="292"/>
      <c r="CI25" s="292"/>
      <c r="CJ25" s="292"/>
      <c r="CK25" s="292"/>
      <c r="CL25" s="292"/>
      <c r="CM25" s="292"/>
      <c r="CN25" s="292"/>
      <c r="CO25" s="292"/>
      <c r="CP25" s="292"/>
      <c r="CQ25" s="292"/>
      <c r="CR25" s="292"/>
    </row>
    <row r="26" spans="1:96" s="67" customFormat="1" ht="15">
      <c r="A26" s="137">
        <v>17</v>
      </c>
      <c r="B26" s="144"/>
      <c r="D26" s="138"/>
      <c r="E26" s="138"/>
      <c r="F26" s="140"/>
      <c r="G26" s="141"/>
      <c r="H26" s="141"/>
      <c r="I26" s="141"/>
      <c r="J26" s="141"/>
      <c r="K26" s="142"/>
      <c r="L26" s="81">
        <f t="shared" si="5"/>
      </c>
      <c r="M26" s="82">
        <f t="shared" si="6"/>
      </c>
      <c r="N26" s="76">
        <f t="shared" si="0"/>
        <v>39356</v>
      </c>
      <c r="O26" s="77">
        <f t="shared" si="1"/>
        <v>39356</v>
      </c>
      <c r="P26" s="77">
        <f t="shared" si="2"/>
        <v>39356</v>
      </c>
      <c r="Q26" s="77">
        <f t="shared" si="3"/>
        <v>39356</v>
      </c>
      <c r="R26" s="77">
        <f t="shared" si="4"/>
        <v>39356</v>
      </c>
      <c r="S26" s="219"/>
      <c r="T26" s="216"/>
      <c r="U26" s="216"/>
      <c r="V26" s="216"/>
      <c r="W26" s="216"/>
      <c r="X26" s="217"/>
      <c r="Y26" s="218"/>
      <c r="Z26" s="218"/>
      <c r="AA26" s="218"/>
      <c r="AB26" s="218"/>
      <c r="AC26" s="218"/>
      <c r="AD26" s="218"/>
      <c r="AE26" s="218"/>
      <c r="AF26" s="218"/>
      <c r="AG26" s="218"/>
      <c r="AH26" s="218"/>
      <c r="AI26" s="218"/>
      <c r="AJ26" s="218"/>
      <c r="AK26" s="218"/>
      <c r="AL26" s="218"/>
      <c r="AM26" s="218"/>
      <c r="AN26" s="218"/>
      <c r="AO26" s="218"/>
      <c r="AP26" s="218"/>
      <c r="AQ26" s="218"/>
      <c r="AR26" s="218"/>
      <c r="AS26" s="306"/>
      <c r="AT26" s="307"/>
      <c r="AU26" s="69"/>
      <c r="AW26" s="289"/>
      <c r="AX26" s="289"/>
      <c r="AY26" s="289"/>
      <c r="AZ26" s="289"/>
      <c r="BA26" s="289"/>
      <c r="BB26" s="289"/>
      <c r="BC26" s="289"/>
      <c r="BD26" s="289"/>
      <c r="BE26" s="289"/>
      <c r="BF26" s="289"/>
      <c r="BG26" s="289"/>
      <c r="BH26" s="289"/>
      <c r="BI26" s="292"/>
      <c r="BJ26" s="292"/>
      <c r="BK26" s="292"/>
      <c r="BL26" s="292"/>
      <c r="BM26" s="292"/>
      <c r="BN26" s="292"/>
      <c r="BO26" s="292"/>
      <c r="BP26" s="292"/>
      <c r="BQ26" s="292"/>
      <c r="BR26" s="292"/>
      <c r="BS26" s="292"/>
      <c r="BT26" s="292"/>
      <c r="BU26" s="289"/>
      <c r="BV26" s="289"/>
      <c r="BW26" s="289"/>
      <c r="BX26" s="289"/>
      <c r="BY26" s="289"/>
      <c r="BZ26" s="289"/>
      <c r="CA26" s="289"/>
      <c r="CB26" s="289"/>
      <c r="CC26" s="289"/>
      <c r="CD26" s="289"/>
      <c r="CE26" s="289"/>
      <c r="CF26" s="289"/>
      <c r="CG26" s="292"/>
      <c r="CH26" s="292"/>
      <c r="CI26" s="292"/>
      <c r="CJ26" s="292"/>
      <c r="CK26" s="292"/>
      <c r="CL26" s="292"/>
      <c r="CM26" s="292"/>
      <c r="CN26" s="292"/>
      <c r="CO26" s="292"/>
      <c r="CP26" s="292"/>
      <c r="CQ26" s="292"/>
      <c r="CR26" s="292"/>
    </row>
    <row r="27" spans="1:96" s="67" customFormat="1" ht="15">
      <c r="A27" s="137">
        <v>18</v>
      </c>
      <c r="B27" s="144"/>
      <c r="D27" s="138" t="s">
        <v>63</v>
      </c>
      <c r="E27" s="138"/>
      <c r="F27" s="140"/>
      <c r="G27" s="141"/>
      <c r="H27" s="141"/>
      <c r="I27" s="141"/>
      <c r="J27" s="141"/>
      <c r="K27" s="142"/>
      <c r="L27" s="81">
        <v>40575</v>
      </c>
      <c r="M27" s="82">
        <v>40575</v>
      </c>
      <c r="N27" s="76">
        <f t="shared" si="0"/>
        <v>39356</v>
      </c>
      <c r="O27" s="77">
        <f t="shared" si="1"/>
        <v>39356</v>
      </c>
      <c r="P27" s="77">
        <f t="shared" si="2"/>
        <v>39356</v>
      </c>
      <c r="Q27" s="77">
        <f t="shared" si="3"/>
        <v>39356</v>
      </c>
      <c r="R27" s="77">
        <f t="shared" si="4"/>
        <v>39356</v>
      </c>
      <c r="S27" s="219"/>
      <c r="T27" s="216"/>
      <c r="U27" s="216"/>
      <c r="V27" s="216"/>
      <c r="W27" s="216"/>
      <c r="X27" s="217"/>
      <c r="Y27" s="218">
        <v>100</v>
      </c>
      <c r="Z27" s="218"/>
      <c r="AA27" s="218"/>
      <c r="AB27" s="218"/>
      <c r="AC27" s="218"/>
      <c r="AD27" s="218"/>
      <c r="AE27" s="218"/>
      <c r="AF27" s="218"/>
      <c r="AG27" s="218"/>
      <c r="AH27" s="218"/>
      <c r="AI27" s="218"/>
      <c r="AJ27" s="218"/>
      <c r="AK27" s="218"/>
      <c r="AL27" s="218"/>
      <c r="AM27" s="218"/>
      <c r="AN27" s="218"/>
      <c r="AO27" s="218"/>
      <c r="AP27" s="218"/>
      <c r="AQ27" s="218"/>
      <c r="AR27" s="218"/>
      <c r="AS27" s="306">
        <v>0.2</v>
      </c>
      <c r="AT27" s="307">
        <v>0.2</v>
      </c>
      <c r="AU27" s="69"/>
      <c r="AV27" s="67">
        <v>8</v>
      </c>
      <c r="AW27" s="289"/>
      <c r="AX27" s="289"/>
      <c r="AY27" s="289"/>
      <c r="AZ27" s="289"/>
      <c r="BA27" s="289"/>
      <c r="BB27" s="289"/>
      <c r="BC27" s="289"/>
      <c r="BD27" s="289"/>
      <c r="BE27" s="289"/>
      <c r="BF27" s="289"/>
      <c r="BG27" s="289"/>
      <c r="BH27" s="289"/>
      <c r="BI27" s="292"/>
      <c r="BJ27" s="292"/>
      <c r="BK27" s="292"/>
      <c r="BL27" s="292"/>
      <c r="BM27" s="292"/>
      <c r="BN27" s="292"/>
      <c r="BO27" s="292"/>
      <c r="BP27" s="292"/>
      <c r="BQ27" s="292"/>
      <c r="BR27" s="292"/>
      <c r="BS27" s="292"/>
      <c r="BT27" s="292"/>
      <c r="BU27" s="289"/>
      <c r="BV27" s="289"/>
      <c r="BW27" s="289"/>
      <c r="BX27" s="289"/>
      <c r="BY27" s="289"/>
      <c r="BZ27" s="289"/>
      <c r="CA27" s="289"/>
      <c r="CB27" s="289"/>
      <c r="CC27" s="289"/>
      <c r="CD27" s="289"/>
      <c r="CE27" s="289"/>
      <c r="CF27" s="289"/>
      <c r="CG27" s="292"/>
      <c r="CH27" s="292"/>
      <c r="CI27" s="292"/>
      <c r="CJ27" s="292"/>
      <c r="CK27" s="292"/>
      <c r="CL27" s="292"/>
      <c r="CM27" s="292"/>
      <c r="CN27" s="292"/>
      <c r="CO27" s="292"/>
      <c r="CP27" s="292"/>
      <c r="CQ27" s="292"/>
      <c r="CR27" s="292"/>
    </row>
    <row r="28" spans="1:96" s="67" customFormat="1" ht="15">
      <c r="A28" s="137">
        <v>19</v>
      </c>
      <c r="B28" s="144"/>
      <c r="D28" s="138" t="s">
        <v>64</v>
      </c>
      <c r="E28" s="138"/>
      <c r="F28" s="140"/>
      <c r="G28" s="141"/>
      <c r="H28" s="141"/>
      <c r="I28" s="141"/>
      <c r="J28" s="141"/>
      <c r="K28" s="142"/>
      <c r="L28" s="81">
        <v>40575</v>
      </c>
      <c r="M28" s="82">
        <v>40575</v>
      </c>
      <c r="N28" s="76">
        <f t="shared" si="0"/>
        <v>39356</v>
      </c>
      <c r="O28" s="77">
        <f t="shared" si="1"/>
        <v>39356</v>
      </c>
      <c r="P28" s="77">
        <f t="shared" si="2"/>
        <v>39356</v>
      </c>
      <c r="Q28" s="77">
        <f t="shared" si="3"/>
        <v>39356</v>
      </c>
      <c r="R28" s="77">
        <f t="shared" si="4"/>
        <v>39356</v>
      </c>
      <c r="S28" s="219"/>
      <c r="T28" s="216"/>
      <c r="U28" s="216"/>
      <c r="V28" s="216"/>
      <c r="W28" s="216"/>
      <c r="X28" s="217"/>
      <c r="Y28" s="218">
        <v>20</v>
      </c>
      <c r="Z28" s="218"/>
      <c r="AA28" s="218"/>
      <c r="AB28" s="218"/>
      <c r="AC28" s="218"/>
      <c r="AD28" s="218"/>
      <c r="AE28" s="218"/>
      <c r="AF28" s="218"/>
      <c r="AG28" s="218"/>
      <c r="AH28" s="218"/>
      <c r="AI28" s="218"/>
      <c r="AJ28" s="218"/>
      <c r="AK28" s="218"/>
      <c r="AL28" s="218"/>
      <c r="AM28" s="218"/>
      <c r="AN28" s="218"/>
      <c r="AO28" s="218"/>
      <c r="AP28" s="218"/>
      <c r="AQ28" s="218"/>
      <c r="AR28" s="218"/>
      <c r="AS28" s="306">
        <v>0.2</v>
      </c>
      <c r="AT28" s="307">
        <v>0.2</v>
      </c>
      <c r="AU28" s="69"/>
      <c r="AV28" s="67">
        <v>8</v>
      </c>
      <c r="AW28" s="289"/>
      <c r="AX28" s="289"/>
      <c r="AY28" s="289"/>
      <c r="AZ28" s="289"/>
      <c r="BA28" s="289"/>
      <c r="BB28" s="289"/>
      <c r="BC28" s="289"/>
      <c r="BD28" s="289"/>
      <c r="BE28" s="289"/>
      <c r="BF28" s="289"/>
      <c r="BG28" s="289"/>
      <c r="BH28" s="289"/>
      <c r="BI28" s="292"/>
      <c r="BJ28" s="292"/>
      <c r="BK28" s="292"/>
      <c r="BL28" s="292"/>
      <c r="BM28" s="292"/>
      <c r="BN28" s="292"/>
      <c r="BO28" s="292"/>
      <c r="BP28" s="292"/>
      <c r="BQ28" s="292"/>
      <c r="BR28" s="292"/>
      <c r="BS28" s="292"/>
      <c r="BT28" s="292"/>
      <c r="BU28" s="289"/>
      <c r="BV28" s="289"/>
      <c r="BW28" s="289"/>
      <c r="BX28" s="289"/>
      <c r="BY28" s="289"/>
      <c r="BZ28" s="289"/>
      <c r="CA28" s="289"/>
      <c r="CB28" s="289"/>
      <c r="CC28" s="289"/>
      <c r="CD28" s="289"/>
      <c r="CE28" s="289"/>
      <c r="CF28" s="289"/>
      <c r="CG28" s="292"/>
      <c r="CH28" s="292"/>
      <c r="CI28" s="292"/>
      <c r="CJ28" s="292"/>
      <c r="CK28" s="292"/>
      <c r="CL28" s="292"/>
      <c r="CM28" s="292"/>
      <c r="CN28" s="292"/>
      <c r="CO28" s="292"/>
      <c r="CP28" s="292"/>
      <c r="CQ28" s="292"/>
      <c r="CR28" s="292"/>
    </row>
    <row r="29" spans="1:96" s="67" customFormat="1" ht="15">
      <c r="A29" s="137">
        <v>20</v>
      </c>
      <c r="B29" s="144"/>
      <c r="C29" s="138"/>
      <c r="D29" s="138"/>
      <c r="E29" s="138"/>
      <c r="F29" s="140"/>
      <c r="G29" s="141"/>
      <c r="H29" s="141"/>
      <c r="I29" s="141"/>
      <c r="J29" s="141"/>
      <c r="K29" s="142"/>
      <c r="L29" s="81">
        <f t="shared" si="5"/>
      </c>
      <c r="M29" s="82">
        <f t="shared" si="6"/>
      </c>
      <c r="N29" s="76">
        <f t="shared" si="0"/>
        <v>39356</v>
      </c>
      <c r="O29" s="77">
        <f t="shared" si="1"/>
        <v>39356</v>
      </c>
      <c r="P29" s="77">
        <f t="shared" si="2"/>
        <v>39356</v>
      </c>
      <c r="Q29" s="77">
        <f t="shared" si="3"/>
        <v>39356</v>
      </c>
      <c r="R29" s="77">
        <f t="shared" si="4"/>
        <v>39356</v>
      </c>
      <c r="S29" s="219"/>
      <c r="T29" s="216"/>
      <c r="U29" s="216"/>
      <c r="V29" s="216"/>
      <c r="W29" s="216"/>
      <c r="X29" s="217"/>
      <c r="Y29" s="218"/>
      <c r="Z29" s="218"/>
      <c r="AA29" s="218"/>
      <c r="AB29" s="218"/>
      <c r="AC29" s="218"/>
      <c r="AD29" s="218"/>
      <c r="AE29" s="218"/>
      <c r="AF29" s="218"/>
      <c r="AG29" s="218"/>
      <c r="AH29" s="218"/>
      <c r="AI29" s="218"/>
      <c r="AJ29" s="218"/>
      <c r="AK29" s="218"/>
      <c r="AL29" s="218"/>
      <c r="AM29" s="218"/>
      <c r="AN29" s="218"/>
      <c r="AO29" s="218"/>
      <c r="AP29" s="218"/>
      <c r="AQ29" s="218"/>
      <c r="AR29" s="218"/>
      <c r="AS29" s="306"/>
      <c r="AT29" s="307"/>
      <c r="AU29" s="69"/>
      <c r="AW29" s="289"/>
      <c r="AX29" s="289"/>
      <c r="AY29" s="289"/>
      <c r="AZ29" s="289"/>
      <c r="BA29" s="289"/>
      <c r="BB29" s="289"/>
      <c r="BC29" s="289"/>
      <c r="BD29" s="289"/>
      <c r="BE29" s="289"/>
      <c r="BF29" s="289"/>
      <c r="BG29" s="289"/>
      <c r="BH29" s="289"/>
      <c r="BI29" s="292"/>
      <c r="BJ29" s="292"/>
      <c r="BK29" s="292"/>
      <c r="BL29" s="292"/>
      <c r="BM29" s="292"/>
      <c r="BN29" s="292"/>
      <c r="BO29" s="292"/>
      <c r="BP29" s="292"/>
      <c r="BQ29" s="292"/>
      <c r="BR29" s="292"/>
      <c r="BS29" s="292"/>
      <c r="BT29" s="292"/>
      <c r="BU29" s="289"/>
      <c r="BV29" s="289"/>
      <c r="BW29" s="289"/>
      <c r="BX29" s="289"/>
      <c r="BY29" s="289"/>
      <c r="BZ29" s="289"/>
      <c r="CA29" s="289"/>
      <c r="CB29" s="289"/>
      <c r="CC29" s="289"/>
      <c r="CD29" s="289"/>
      <c r="CE29" s="289"/>
      <c r="CF29" s="289"/>
      <c r="CG29" s="292"/>
      <c r="CH29" s="292"/>
      <c r="CI29" s="292"/>
      <c r="CJ29" s="292"/>
      <c r="CK29" s="292"/>
      <c r="CL29" s="292"/>
      <c r="CM29" s="292"/>
      <c r="CN29" s="292"/>
      <c r="CO29" s="292"/>
      <c r="CP29" s="292"/>
      <c r="CQ29" s="292"/>
      <c r="CR29" s="292"/>
    </row>
    <row r="30" spans="1:96" s="67" customFormat="1" ht="15">
      <c r="A30" s="137">
        <v>29</v>
      </c>
      <c r="B30" s="144"/>
      <c r="C30" s="138"/>
      <c r="D30" s="138"/>
      <c r="E30" s="138"/>
      <c r="F30" s="140"/>
      <c r="G30" s="141"/>
      <c r="H30" s="141"/>
      <c r="I30" s="141"/>
      <c r="J30" s="141"/>
      <c r="K30" s="142"/>
      <c r="L30" s="81">
        <f t="shared" si="5"/>
      </c>
      <c r="M30" s="82">
        <f t="shared" si="6"/>
      </c>
      <c r="N30" s="76">
        <f t="shared" si="0"/>
        <v>39356</v>
      </c>
      <c r="O30" s="77">
        <f t="shared" si="1"/>
        <v>39356</v>
      </c>
      <c r="P30" s="77">
        <f t="shared" si="2"/>
        <v>39356</v>
      </c>
      <c r="Q30" s="77">
        <f t="shared" si="3"/>
        <v>39356</v>
      </c>
      <c r="R30" s="77">
        <f t="shared" si="4"/>
        <v>39356</v>
      </c>
      <c r="S30" s="219"/>
      <c r="T30" s="216"/>
      <c r="U30" s="216"/>
      <c r="V30" s="216"/>
      <c r="W30" s="216"/>
      <c r="X30" s="217"/>
      <c r="Y30" s="218"/>
      <c r="Z30" s="218"/>
      <c r="AA30" s="218"/>
      <c r="AB30" s="218"/>
      <c r="AC30" s="218"/>
      <c r="AD30" s="218"/>
      <c r="AE30" s="218"/>
      <c r="AF30" s="218"/>
      <c r="AG30" s="218"/>
      <c r="AH30" s="218"/>
      <c r="AI30" s="218"/>
      <c r="AJ30" s="218"/>
      <c r="AK30" s="218"/>
      <c r="AL30" s="218"/>
      <c r="AM30" s="218"/>
      <c r="AN30" s="218"/>
      <c r="AO30" s="218"/>
      <c r="AP30" s="218"/>
      <c r="AQ30" s="218"/>
      <c r="AR30" s="218"/>
      <c r="AS30" s="306"/>
      <c r="AT30" s="307"/>
      <c r="AU30" s="69"/>
      <c r="AW30" s="289"/>
      <c r="AX30" s="289"/>
      <c r="AY30" s="289"/>
      <c r="AZ30" s="289"/>
      <c r="BA30" s="289"/>
      <c r="BB30" s="289"/>
      <c r="BC30" s="289"/>
      <c r="BD30" s="289"/>
      <c r="BE30" s="289"/>
      <c r="BF30" s="289"/>
      <c r="BG30" s="289"/>
      <c r="BH30" s="289"/>
      <c r="BI30" s="292"/>
      <c r="BJ30" s="292"/>
      <c r="BK30" s="292"/>
      <c r="BL30" s="292"/>
      <c r="BM30" s="292"/>
      <c r="BN30" s="292"/>
      <c r="BO30" s="292"/>
      <c r="BP30" s="292"/>
      <c r="BQ30" s="292"/>
      <c r="BR30" s="292"/>
      <c r="BS30" s="292"/>
      <c r="BT30" s="292"/>
      <c r="BU30" s="289"/>
      <c r="BV30" s="289"/>
      <c r="BW30" s="289"/>
      <c r="BX30" s="289"/>
      <c r="BY30" s="289"/>
      <c r="BZ30" s="289"/>
      <c r="CA30" s="289"/>
      <c r="CB30" s="289"/>
      <c r="CC30" s="289"/>
      <c r="CD30" s="289"/>
      <c r="CE30" s="289"/>
      <c r="CF30" s="289"/>
      <c r="CG30" s="292"/>
      <c r="CH30" s="292"/>
      <c r="CI30" s="292"/>
      <c r="CJ30" s="292"/>
      <c r="CK30" s="292"/>
      <c r="CL30" s="292"/>
      <c r="CM30" s="292"/>
      <c r="CN30" s="292"/>
      <c r="CO30" s="292"/>
      <c r="CP30" s="292"/>
      <c r="CQ30" s="292"/>
      <c r="CR30" s="292"/>
    </row>
    <row r="31" spans="1:96" s="67" customFormat="1" ht="15">
      <c r="A31" s="137">
        <v>53</v>
      </c>
      <c r="B31" s="138"/>
      <c r="C31" s="145"/>
      <c r="D31" s="145"/>
      <c r="E31" s="145"/>
      <c r="F31" s="140"/>
      <c r="G31" s="141"/>
      <c r="H31" s="141"/>
      <c r="I31" s="141"/>
      <c r="J31" s="141"/>
      <c r="K31" s="142"/>
      <c r="L31" s="81">
        <f t="shared" si="5"/>
      </c>
      <c r="M31" s="82">
        <f t="shared" si="6"/>
      </c>
      <c r="N31" s="76">
        <f>IF(K31="",(DATEVALUE("10/1/2007")),K31)</f>
        <v>39356</v>
      </c>
      <c r="O31" s="77">
        <f t="shared" si="1"/>
        <v>39356</v>
      </c>
      <c r="P31" s="77">
        <f t="shared" si="2"/>
        <v>39356</v>
      </c>
      <c r="Q31" s="77">
        <f t="shared" si="3"/>
        <v>39356</v>
      </c>
      <c r="R31" s="77">
        <f t="shared" si="4"/>
        <v>39356</v>
      </c>
      <c r="S31" s="145"/>
      <c r="T31" s="216"/>
      <c r="U31" s="216"/>
      <c r="V31" s="216"/>
      <c r="W31" s="216"/>
      <c r="X31" s="217"/>
      <c r="Y31" s="218"/>
      <c r="Z31" s="218"/>
      <c r="AA31" s="218"/>
      <c r="AB31" s="218"/>
      <c r="AC31" s="218"/>
      <c r="AD31" s="218"/>
      <c r="AE31" s="218"/>
      <c r="AF31" s="218"/>
      <c r="AG31" s="218"/>
      <c r="AH31" s="218"/>
      <c r="AI31" s="218"/>
      <c r="AJ31" s="218"/>
      <c r="AK31" s="218"/>
      <c r="AL31" s="218"/>
      <c r="AM31" s="218"/>
      <c r="AN31" s="218"/>
      <c r="AO31" s="218"/>
      <c r="AP31" s="218"/>
      <c r="AQ31" s="218"/>
      <c r="AR31" s="218"/>
      <c r="AS31" s="306"/>
      <c r="AT31" s="307"/>
      <c r="AU31" s="69"/>
      <c r="AV31" s="70"/>
      <c r="AW31" s="289"/>
      <c r="AX31" s="289"/>
      <c r="AY31" s="289"/>
      <c r="AZ31" s="289"/>
      <c r="BA31" s="289"/>
      <c r="BB31" s="289"/>
      <c r="BC31" s="289"/>
      <c r="BD31" s="289"/>
      <c r="BE31" s="289"/>
      <c r="BF31" s="289"/>
      <c r="BG31" s="289"/>
      <c r="BH31" s="289"/>
      <c r="BI31" s="292"/>
      <c r="BJ31" s="292"/>
      <c r="BK31" s="292"/>
      <c r="BL31" s="292"/>
      <c r="BM31" s="292"/>
      <c r="BN31" s="292"/>
      <c r="BO31" s="292"/>
      <c r="BP31" s="292"/>
      <c r="BQ31" s="292"/>
      <c r="BR31" s="292"/>
      <c r="BS31" s="292"/>
      <c r="BT31" s="292"/>
      <c r="BU31" s="289"/>
      <c r="BV31" s="289"/>
      <c r="BW31" s="289"/>
      <c r="BX31" s="289"/>
      <c r="BY31" s="289"/>
      <c r="BZ31" s="289"/>
      <c r="CA31" s="289"/>
      <c r="CB31" s="289"/>
      <c r="CC31" s="289"/>
      <c r="CD31" s="289"/>
      <c r="CE31" s="289"/>
      <c r="CF31" s="289"/>
      <c r="CG31" s="292"/>
      <c r="CH31" s="292"/>
      <c r="CI31" s="292"/>
      <c r="CJ31" s="292"/>
      <c r="CK31" s="292"/>
      <c r="CL31" s="292"/>
      <c r="CM31" s="292"/>
      <c r="CN31" s="292"/>
      <c r="CO31" s="292"/>
      <c r="CP31" s="292"/>
      <c r="CQ31" s="292"/>
      <c r="CR31" s="292"/>
    </row>
    <row r="32" spans="1:96" s="67" customFormat="1" ht="18.75" customHeight="1">
      <c r="A32" s="137">
        <v>54</v>
      </c>
      <c r="B32" s="138"/>
      <c r="C32" s="138" t="s">
        <v>85</v>
      </c>
      <c r="D32" s="145"/>
      <c r="E32" s="145"/>
      <c r="F32" s="140"/>
      <c r="G32" s="141"/>
      <c r="H32" s="141"/>
      <c r="I32" s="141"/>
      <c r="J32" s="141"/>
      <c r="K32" s="142"/>
      <c r="L32" s="81">
        <f t="shared" si="5"/>
      </c>
      <c r="M32" s="82">
        <f t="shared" si="6"/>
      </c>
      <c r="N32" s="76">
        <f>IF(K32="",(DATEVALUE("10/1/2007")),K32)</f>
        <v>39356</v>
      </c>
      <c r="O32" s="77">
        <f t="shared" si="1"/>
        <v>39356</v>
      </c>
      <c r="P32" s="77">
        <f t="shared" si="2"/>
        <v>39356</v>
      </c>
      <c r="Q32" s="77">
        <f t="shared" si="3"/>
        <v>39356</v>
      </c>
      <c r="R32" s="77">
        <f t="shared" si="4"/>
        <v>39356</v>
      </c>
      <c r="S32" s="145"/>
      <c r="T32" s="216"/>
      <c r="U32" s="216"/>
      <c r="V32" s="216"/>
      <c r="W32" s="216"/>
      <c r="X32" s="217"/>
      <c r="Y32" s="218"/>
      <c r="Z32" s="218"/>
      <c r="AA32" s="218"/>
      <c r="AB32" s="218"/>
      <c r="AC32" s="218"/>
      <c r="AD32" s="218"/>
      <c r="AE32" s="218"/>
      <c r="AF32" s="218"/>
      <c r="AG32" s="218"/>
      <c r="AH32" s="218"/>
      <c r="AI32" s="218"/>
      <c r="AJ32" s="218"/>
      <c r="AK32" s="218"/>
      <c r="AL32" s="218"/>
      <c r="AM32" s="218"/>
      <c r="AN32" s="218"/>
      <c r="AO32" s="218"/>
      <c r="AP32" s="218"/>
      <c r="AQ32" s="218"/>
      <c r="AR32" s="218"/>
      <c r="AS32" s="306"/>
      <c r="AT32" s="307"/>
      <c r="AU32" s="69"/>
      <c r="AV32" s="70"/>
      <c r="AW32" s="289"/>
      <c r="AX32" s="289"/>
      <c r="AY32" s="289"/>
      <c r="AZ32" s="289"/>
      <c r="BA32" s="289"/>
      <c r="BB32" s="289"/>
      <c r="BC32" s="289"/>
      <c r="BD32" s="289"/>
      <c r="BE32" s="289"/>
      <c r="BF32" s="289"/>
      <c r="BG32" s="289"/>
      <c r="BH32" s="289"/>
      <c r="BI32" s="292"/>
      <c r="BJ32" s="292"/>
      <c r="BK32" s="292"/>
      <c r="BL32" s="292"/>
      <c r="BM32" s="292"/>
      <c r="BN32" s="292"/>
      <c r="BO32" s="292"/>
      <c r="BP32" s="292"/>
      <c r="BQ32" s="292"/>
      <c r="BR32" s="292"/>
      <c r="BS32" s="292"/>
      <c r="BT32" s="292"/>
      <c r="BU32" s="289"/>
      <c r="BV32" s="289"/>
      <c r="BW32" s="289"/>
      <c r="BX32" s="289"/>
      <c r="BY32" s="289"/>
      <c r="BZ32" s="289"/>
      <c r="CA32" s="289"/>
      <c r="CB32" s="289"/>
      <c r="CC32" s="289"/>
      <c r="CD32" s="289"/>
      <c r="CE32" s="289"/>
      <c r="CF32" s="289"/>
      <c r="CG32" s="292"/>
      <c r="CH32" s="292"/>
      <c r="CI32" s="292"/>
      <c r="CJ32" s="292"/>
      <c r="CK32" s="292"/>
      <c r="CL32" s="292"/>
      <c r="CM32" s="292"/>
      <c r="CN32" s="292"/>
      <c r="CO32" s="292"/>
      <c r="CP32" s="292"/>
      <c r="CQ32" s="292"/>
      <c r="CR32" s="292"/>
    </row>
    <row r="33" spans="1:96" s="31" customFormat="1" ht="14.25">
      <c r="A33" s="146"/>
      <c r="B33" s="146"/>
      <c r="C33" s="146"/>
      <c r="D33" s="146"/>
      <c r="E33" s="146"/>
      <c r="F33" s="147"/>
      <c r="G33" s="148"/>
      <c r="H33" s="148"/>
      <c r="I33" s="148"/>
      <c r="J33" s="148"/>
      <c r="K33" s="142"/>
      <c r="L33" s="81">
        <f>IF(F33="","",IF(K33="",MAX(N33:R33),K33))</f>
      </c>
      <c r="M33" s="82">
        <f>IF(F33="","",+L33+(F33*7/5))</f>
      </c>
      <c r="N33" s="76">
        <f>IF(K33="",(DATEVALUE("10/1/2007")),K33)</f>
        <v>39356</v>
      </c>
      <c r="O33" s="77">
        <f t="shared" si="1"/>
        <v>39356</v>
      </c>
      <c r="P33" s="77">
        <f t="shared" si="2"/>
        <v>39356</v>
      </c>
      <c r="Q33" s="77">
        <f t="shared" si="3"/>
        <v>39356</v>
      </c>
      <c r="R33" s="77">
        <f t="shared" si="4"/>
        <v>39356</v>
      </c>
      <c r="S33" s="145"/>
      <c r="T33" s="216"/>
      <c r="U33" s="216"/>
      <c r="V33" s="216"/>
      <c r="W33" s="216"/>
      <c r="X33" s="217"/>
      <c r="Y33" s="218"/>
      <c r="Z33" s="218"/>
      <c r="AA33" s="218"/>
      <c r="AB33" s="218"/>
      <c r="AC33" s="218"/>
      <c r="AD33" s="218"/>
      <c r="AE33" s="218"/>
      <c r="AF33" s="218"/>
      <c r="AG33" s="218"/>
      <c r="AH33" s="218"/>
      <c r="AI33" s="218"/>
      <c r="AJ33" s="218"/>
      <c r="AK33" s="218"/>
      <c r="AL33" s="218"/>
      <c r="AM33" s="218"/>
      <c r="AN33" s="218"/>
      <c r="AO33" s="218"/>
      <c r="AP33" s="218"/>
      <c r="AQ33" s="218"/>
      <c r="AR33" s="218"/>
      <c r="AS33" s="306"/>
      <c r="AT33" s="308"/>
      <c r="AU33" s="36"/>
      <c r="AW33" s="289"/>
      <c r="AX33" s="289"/>
      <c r="AY33" s="289"/>
      <c r="AZ33" s="289"/>
      <c r="BA33" s="289"/>
      <c r="BB33" s="289"/>
      <c r="BC33" s="289"/>
      <c r="BD33" s="289"/>
      <c r="BE33" s="289"/>
      <c r="BF33" s="289"/>
      <c r="BG33" s="289"/>
      <c r="BH33" s="289"/>
      <c r="BI33" s="292"/>
      <c r="BJ33" s="292"/>
      <c r="BK33" s="292"/>
      <c r="BL33" s="292"/>
      <c r="BM33" s="292"/>
      <c r="BN33" s="292"/>
      <c r="BO33" s="292"/>
      <c r="BP33" s="292"/>
      <c r="BQ33" s="292"/>
      <c r="BR33" s="292"/>
      <c r="BS33" s="292"/>
      <c r="BT33" s="292"/>
      <c r="BU33" s="289"/>
      <c r="BV33" s="289"/>
      <c r="BW33" s="289"/>
      <c r="BX33" s="289"/>
      <c r="BY33" s="289"/>
      <c r="BZ33" s="289"/>
      <c r="CA33" s="289"/>
      <c r="CB33" s="289"/>
      <c r="CC33" s="289"/>
      <c r="CD33" s="289"/>
      <c r="CE33" s="289"/>
      <c r="CF33" s="289"/>
      <c r="CG33" s="292"/>
      <c r="CH33" s="292"/>
      <c r="CI33" s="292"/>
      <c r="CJ33" s="292"/>
      <c r="CK33" s="292"/>
      <c r="CL33" s="292"/>
      <c r="CM33" s="292"/>
      <c r="CN33" s="292"/>
      <c r="CO33" s="292"/>
      <c r="CP33" s="292"/>
      <c r="CQ33" s="292"/>
      <c r="CR33" s="292"/>
    </row>
    <row r="34" spans="1:58" s="35" customFormat="1" ht="8.25" customHeight="1">
      <c r="A34" s="132"/>
      <c r="B34" s="132"/>
      <c r="C34" s="132"/>
      <c r="D34" s="132"/>
      <c r="E34" s="132"/>
      <c r="F34" s="149"/>
      <c r="G34" s="148"/>
      <c r="H34" s="148"/>
      <c r="I34" s="148"/>
      <c r="J34" s="148"/>
      <c r="K34" s="148"/>
      <c r="L34" s="74"/>
      <c r="M34" s="74"/>
      <c r="N34" s="260"/>
      <c r="O34" s="260"/>
      <c r="P34" s="260"/>
      <c r="Q34" s="260"/>
      <c r="R34" s="260"/>
      <c r="S34" s="132"/>
      <c r="T34" s="220"/>
      <c r="U34" s="220"/>
      <c r="V34" s="221"/>
      <c r="W34" s="220"/>
      <c r="X34" s="222"/>
      <c r="Y34" s="223"/>
      <c r="Z34" s="223"/>
      <c r="AA34" s="223"/>
      <c r="AB34" s="223"/>
      <c r="AC34" s="223"/>
      <c r="AD34" s="223"/>
      <c r="AE34" s="223"/>
      <c r="AF34" s="223"/>
      <c r="AG34" s="223"/>
      <c r="AH34" s="223"/>
      <c r="AI34" s="223"/>
      <c r="AJ34" s="223"/>
      <c r="AK34" s="223"/>
      <c r="AL34" s="223"/>
      <c r="AM34" s="223"/>
      <c r="AN34" s="223"/>
      <c r="AO34" s="223"/>
      <c r="AP34" s="223"/>
      <c r="AQ34" s="223"/>
      <c r="AR34" s="223"/>
      <c r="AS34" s="279"/>
      <c r="AT34" s="274"/>
      <c r="AU34" s="38"/>
      <c r="AW34" s="34"/>
      <c r="AX34" s="34"/>
      <c r="AY34" s="34"/>
      <c r="AZ34" s="34"/>
      <c r="BA34" s="34"/>
      <c r="BB34" s="34"/>
      <c r="BC34" s="34"/>
      <c r="BD34" s="34"/>
      <c r="BE34" s="34"/>
      <c r="BF34" s="34"/>
    </row>
    <row r="35" spans="1:58" s="39" customFormat="1" ht="14.25">
      <c r="A35" s="150"/>
      <c r="B35" s="150"/>
      <c r="C35" s="151" t="s">
        <v>12</v>
      </c>
      <c r="D35" s="151"/>
      <c r="E35" s="151"/>
      <c r="F35" s="152"/>
      <c r="G35" s="153"/>
      <c r="H35" s="153"/>
      <c r="I35" s="153"/>
      <c r="J35" s="153"/>
      <c r="K35" s="153"/>
      <c r="L35" s="83"/>
      <c r="M35" s="83"/>
      <c r="N35" s="71"/>
      <c r="O35" s="71"/>
      <c r="P35" s="71"/>
      <c r="Q35" s="71"/>
      <c r="R35" s="71"/>
      <c r="S35" s="224"/>
      <c r="T35" s="225">
        <f>SUM(T10:T34)</f>
        <v>0</v>
      </c>
      <c r="U35" s="225">
        <f aca="true" t="shared" si="7" ref="U35:AQ35">SUM(U10:U34)</f>
        <v>0</v>
      </c>
      <c r="V35" s="225">
        <f t="shared" si="7"/>
        <v>0</v>
      </c>
      <c r="W35" s="225">
        <f t="shared" si="7"/>
        <v>0</v>
      </c>
      <c r="X35" s="225">
        <f t="shared" si="7"/>
        <v>0</v>
      </c>
      <c r="Y35" s="226">
        <f t="shared" si="7"/>
        <v>780</v>
      </c>
      <c r="Z35" s="226">
        <f t="shared" si="7"/>
        <v>0</v>
      </c>
      <c r="AA35" s="226">
        <f t="shared" si="7"/>
        <v>0</v>
      </c>
      <c r="AB35" s="226">
        <f t="shared" si="7"/>
        <v>0</v>
      </c>
      <c r="AC35" s="226">
        <f t="shared" si="7"/>
        <v>0</v>
      </c>
      <c r="AD35" s="226">
        <f t="shared" si="7"/>
        <v>0</v>
      </c>
      <c r="AE35" s="226">
        <f t="shared" si="7"/>
        <v>0</v>
      </c>
      <c r="AF35" s="226">
        <f t="shared" si="7"/>
        <v>0</v>
      </c>
      <c r="AG35" s="226">
        <f t="shared" si="7"/>
        <v>0</v>
      </c>
      <c r="AH35" s="226">
        <f t="shared" si="7"/>
        <v>0</v>
      </c>
      <c r="AI35" s="226">
        <f t="shared" si="7"/>
        <v>0</v>
      </c>
      <c r="AJ35" s="226">
        <f t="shared" si="7"/>
        <v>0</v>
      </c>
      <c r="AK35" s="226">
        <f t="shared" si="7"/>
        <v>0</v>
      </c>
      <c r="AL35" s="226">
        <f t="shared" si="7"/>
        <v>0</v>
      </c>
      <c r="AM35" s="226">
        <f t="shared" si="7"/>
        <v>0</v>
      </c>
      <c r="AN35" s="226">
        <f t="shared" si="7"/>
        <v>0</v>
      </c>
      <c r="AO35" s="226">
        <f t="shared" si="7"/>
        <v>0</v>
      </c>
      <c r="AP35" s="226">
        <f t="shared" si="7"/>
        <v>0</v>
      </c>
      <c r="AQ35" s="226">
        <f t="shared" si="7"/>
        <v>0</v>
      </c>
      <c r="AR35" s="226"/>
      <c r="AS35" s="280"/>
      <c r="AT35" s="150"/>
      <c r="AV35" s="31"/>
      <c r="AW35" s="34"/>
      <c r="AX35" s="34"/>
      <c r="AY35" s="34"/>
      <c r="AZ35" s="34"/>
      <c r="BA35" s="34"/>
      <c r="BB35" s="34"/>
      <c r="BC35" s="34"/>
      <c r="BD35" s="34"/>
      <c r="BE35" s="34"/>
      <c r="BF35" s="34"/>
    </row>
    <row r="36" spans="1:58" s="37" customFormat="1" ht="15" thickBot="1">
      <c r="A36" s="154"/>
      <c r="B36" s="154"/>
      <c r="C36" s="154"/>
      <c r="D36" s="154"/>
      <c r="E36" s="154"/>
      <c r="F36" s="155"/>
      <c r="G36" s="148"/>
      <c r="H36" s="148"/>
      <c r="I36" s="148"/>
      <c r="J36" s="148"/>
      <c r="K36" s="148"/>
      <c r="L36" s="74"/>
      <c r="M36" s="74"/>
      <c r="N36" s="260"/>
      <c r="O36" s="260"/>
      <c r="P36" s="260"/>
      <c r="Q36" s="260"/>
      <c r="R36" s="260"/>
      <c r="S36" s="154"/>
      <c r="T36" s="227"/>
      <c r="U36" s="227"/>
      <c r="V36" s="228"/>
      <c r="W36" s="227"/>
      <c r="X36" s="227"/>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154"/>
      <c r="AV36" s="31"/>
      <c r="AW36" s="34"/>
      <c r="AX36" s="34"/>
      <c r="AY36" s="34"/>
      <c r="AZ36" s="34"/>
      <c r="BA36" s="34"/>
      <c r="BB36" s="34"/>
      <c r="BC36" s="34"/>
      <c r="BD36" s="34"/>
      <c r="BE36" s="34"/>
      <c r="BF36" s="34"/>
    </row>
    <row r="37" spans="1:58" s="43" customFormat="1" ht="16.5" thickBot="1">
      <c r="A37" s="156"/>
      <c r="B37" s="157" t="s">
        <v>66</v>
      </c>
      <c r="C37" s="158"/>
      <c r="D37" s="159"/>
      <c r="E37" s="159"/>
      <c r="F37" s="160">
        <f>SUM(T37:AQ37)</f>
        <v>138.1458</v>
      </c>
      <c r="G37" s="161"/>
      <c r="H37" s="161"/>
      <c r="I37" s="161"/>
      <c r="J37" s="161"/>
      <c r="K37" s="161"/>
      <c r="L37" s="84"/>
      <c r="M37" s="84"/>
      <c r="N37" s="261"/>
      <c r="O37" s="261"/>
      <c r="P37" s="261"/>
      <c r="Q37" s="261"/>
      <c r="R37" s="261"/>
      <c r="S37" s="156"/>
      <c r="T37" s="230">
        <f>+T35*T9</f>
        <v>0</v>
      </c>
      <c r="U37" s="230">
        <f>+U35*U9</f>
        <v>0</v>
      </c>
      <c r="V37" s="230">
        <f>+V35*V9</f>
        <v>0</v>
      </c>
      <c r="W37" s="230">
        <f>+W35*W9</f>
        <v>0</v>
      </c>
      <c r="X37" s="230">
        <f>+X35*X9</f>
        <v>0</v>
      </c>
      <c r="Y37" s="230">
        <f aca="true" t="shared" si="8" ref="Y37:AQ37">(+Y35*Y9)/1000</f>
        <v>138.1458</v>
      </c>
      <c r="Z37" s="230">
        <f t="shared" si="8"/>
        <v>0</v>
      </c>
      <c r="AA37" s="230">
        <f t="shared" si="8"/>
        <v>0</v>
      </c>
      <c r="AB37" s="230">
        <f t="shared" si="8"/>
        <v>0</v>
      </c>
      <c r="AC37" s="230">
        <f t="shared" si="8"/>
        <v>0</v>
      </c>
      <c r="AD37" s="230">
        <f t="shared" si="8"/>
        <v>0</v>
      </c>
      <c r="AE37" s="230">
        <f t="shared" si="8"/>
        <v>0</v>
      </c>
      <c r="AF37" s="230">
        <f t="shared" si="8"/>
        <v>0</v>
      </c>
      <c r="AG37" s="230">
        <f t="shared" si="8"/>
        <v>0</v>
      </c>
      <c r="AH37" s="230">
        <f t="shared" si="8"/>
        <v>0</v>
      </c>
      <c r="AI37" s="230">
        <f t="shared" si="8"/>
        <v>0</v>
      </c>
      <c r="AJ37" s="230">
        <f t="shared" si="8"/>
        <v>0</v>
      </c>
      <c r="AK37" s="230">
        <f t="shared" si="8"/>
        <v>0</v>
      </c>
      <c r="AL37" s="230">
        <f t="shared" si="8"/>
        <v>0</v>
      </c>
      <c r="AM37" s="230">
        <f t="shared" si="8"/>
        <v>0</v>
      </c>
      <c r="AN37" s="230">
        <f t="shared" si="8"/>
        <v>0</v>
      </c>
      <c r="AO37" s="230">
        <f t="shared" si="8"/>
        <v>0</v>
      </c>
      <c r="AP37" s="230">
        <f t="shared" si="8"/>
        <v>0</v>
      </c>
      <c r="AQ37" s="230">
        <f t="shared" si="8"/>
        <v>0</v>
      </c>
      <c r="AR37" s="230"/>
      <c r="AS37" s="227"/>
      <c r="AT37" s="156"/>
      <c r="AV37" s="31"/>
      <c r="AW37" s="34"/>
      <c r="AX37" s="34"/>
      <c r="AY37" s="34"/>
      <c r="AZ37" s="34"/>
      <c r="BA37" s="34"/>
      <c r="BB37" s="34"/>
      <c r="BC37" s="34"/>
      <c r="BD37" s="34"/>
      <c r="BE37" s="34"/>
      <c r="BF37" s="34"/>
    </row>
    <row r="38" spans="1:58" s="43" customFormat="1" ht="16.5" thickBot="1">
      <c r="A38" s="156"/>
      <c r="B38" s="162" t="s">
        <v>13</v>
      </c>
      <c r="C38" s="156"/>
      <c r="D38" s="156"/>
      <c r="E38" s="156"/>
      <c r="F38" s="155"/>
      <c r="G38" s="163"/>
      <c r="H38" s="163"/>
      <c r="I38" s="163"/>
      <c r="J38" s="163"/>
      <c r="K38" s="163"/>
      <c r="L38" s="84"/>
      <c r="M38" s="84"/>
      <c r="N38" s="261"/>
      <c r="O38" s="261"/>
      <c r="P38" s="261"/>
      <c r="Q38" s="261"/>
      <c r="R38" s="261"/>
      <c r="S38" s="156"/>
      <c r="T38" s="200"/>
      <c r="U38" s="156"/>
      <c r="V38" s="231"/>
      <c r="W38" s="156"/>
      <c r="X38" s="156"/>
      <c r="Y38" s="156"/>
      <c r="Z38" s="156"/>
      <c r="AA38" s="156"/>
      <c r="AB38" s="156"/>
      <c r="AC38" s="156"/>
      <c r="AD38" s="232" t="s">
        <v>31</v>
      </c>
      <c r="AE38" s="233"/>
      <c r="AF38" s="233"/>
      <c r="AG38" s="233"/>
      <c r="AH38" s="233"/>
      <c r="AI38" s="234"/>
      <c r="AJ38" s="234"/>
      <c r="AK38" s="234"/>
      <c r="AL38" s="234"/>
      <c r="AM38" s="234"/>
      <c r="AN38" s="234"/>
      <c r="AO38" s="234"/>
      <c r="AP38" s="234"/>
      <c r="AQ38" s="234"/>
      <c r="AR38" s="234"/>
      <c r="AS38" s="281"/>
      <c r="AT38" s="275"/>
      <c r="AU38" s="55"/>
      <c r="AV38" s="55"/>
      <c r="AW38" s="34"/>
      <c r="AX38" s="34"/>
      <c r="AY38" s="34"/>
      <c r="AZ38" s="34"/>
      <c r="BA38" s="34"/>
      <c r="BB38" s="34"/>
      <c r="BC38" s="34"/>
      <c r="BD38" s="34"/>
      <c r="BE38" s="34"/>
      <c r="BF38" s="34"/>
    </row>
    <row r="39" spans="1:58" s="44" customFormat="1" ht="15">
      <c r="A39" s="164"/>
      <c r="B39" s="164"/>
      <c r="C39" s="165" t="s">
        <v>82</v>
      </c>
      <c r="D39" s="166"/>
      <c r="E39" s="166"/>
      <c r="F39" s="167"/>
      <c r="G39" s="168"/>
      <c r="H39" s="168"/>
      <c r="I39" s="168"/>
      <c r="J39" s="168"/>
      <c r="K39" s="168"/>
      <c r="L39" s="85"/>
      <c r="M39" s="86" t="s">
        <v>81</v>
      </c>
      <c r="N39" s="262"/>
      <c r="O39" s="262"/>
      <c r="P39" s="262"/>
      <c r="Q39" s="262"/>
      <c r="R39" s="262"/>
      <c r="S39" s="235"/>
      <c r="T39" s="164"/>
      <c r="U39" s="164"/>
      <c r="V39" s="236"/>
      <c r="W39" s="164"/>
      <c r="X39" s="237"/>
      <c r="Y39" s="164"/>
      <c r="Z39" s="164"/>
      <c r="AA39" s="164"/>
      <c r="AB39" s="164"/>
      <c r="AC39" s="164"/>
      <c r="AD39" s="238" t="s">
        <v>32</v>
      </c>
      <c r="AE39" s="239"/>
      <c r="AF39" s="239"/>
      <c r="AG39" s="239"/>
      <c r="AH39" s="239"/>
      <c r="AI39" s="240"/>
      <c r="AJ39" s="240"/>
      <c r="AK39" s="240"/>
      <c r="AL39" s="240"/>
      <c r="AM39" s="240"/>
      <c r="AN39" s="240"/>
      <c r="AO39" s="240"/>
      <c r="AP39" s="240"/>
      <c r="AQ39" s="240"/>
      <c r="AR39" s="240"/>
      <c r="AS39" s="282"/>
      <c r="AT39" s="276"/>
      <c r="AU39" s="57"/>
      <c r="AV39" s="57"/>
      <c r="AW39" s="34"/>
      <c r="AX39" s="34"/>
      <c r="AY39" s="34"/>
      <c r="AZ39" s="34"/>
      <c r="BA39" s="34"/>
      <c r="BB39" s="34"/>
      <c r="BC39" s="34"/>
      <c r="BD39" s="34"/>
      <c r="BE39" s="34"/>
      <c r="BF39" s="34"/>
    </row>
    <row r="40" spans="1:49" s="1" customFormat="1" ht="15.75">
      <c r="A40" s="169"/>
      <c r="B40" s="169"/>
      <c r="C40" s="170"/>
      <c r="D40" s="171" t="s">
        <v>77</v>
      </c>
      <c r="E40" s="171"/>
      <c r="F40" s="171"/>
      <c r="G40" s="172"/>
      <c r="H40" s="172"/>
      <c r="I40" s="172"/>
      <c r="J40" s="172"/>
      <c r="K40" s="172"/>
      <c r="L40" s="87"/>
      <c r="M40" s="88">
        <v>3</v>
      </c>
      <c r="N40" s="263"/>
      <c r="O40" s="263"/>
      <c r="P40" s="263"/>
      <c r="Q40" s="263"/>
      <c r="R40" s="263"/>
      <c r="S40" s="235"/>
      <c r="T40" s="169"/>
      <c r="U40" s="169"/>
      <c r="V40" s="241"/>
      <c r="W40" s="169"/>
      <c r="X40" s="242"/>
      <c r="Y40" s="169"/>
      <c r="Z40" s="169"/>
      <c r="AA40" s="169"/>
      <c r="AB40" s="169"/>
      <c r="AC40" s="169"/>
      <c r="AD40" s="238" t="s">
        <v>33</v>
      </c>
      <c r="AE40" s="239"/>
      <c r="AF40" s="239"/>
      <c r="AG40" s="239"/>
      <c r="AH40" s="239"/>
      <c r="AI40" s="240"/>
      <c r="AJ40" s="240"/>
      <c r="AK40" s="240"/>
      <c r="AL40" s="240"/>
      <c r="AM40" s="240"/>
      <c r="AN40" s="240"/>
      <c r="AO40" s="240"/>
      <c r="AP40" s="240"/>
      <c r="AQ40" s="240"/>
      <c r="AR40" s="240"/>
      <c r="AS40" s="282"/>
      <c r="AT40" s="276"/>
      <c r="AU40" s="57"/>
      <c r="AV40" s="57"/>
      <c r="AW40" s="34"/>
    </row>
    <row r="41" spans="1:49" s="1" customFormat="1" ht="15.75">
      <c r="A41" s="169"/>
      <c r="B41" s="169"/>
      <c r="C41" s="173"/>
      <c r="D41" s="171" t="s">
        <v>78</v>
      </c>
      <c r="E41" s="171"/>
      <c r="F41" s="174"/>
      <c r="G41" s="175"/>
      <c r="H41" s="175"/>
      <c r="I41" s="175"/>
      <c r="J41" s="175"/>
      <c r="K41" s="175"/>
      <c r="L41" s="89"/>
      <c r="M41" s="88">
        <v>5</v>
      </c>
      <c r="N41" s="263"/>
      <c r="O41" s="263"/>
      <c r="P41" s="263"/>
      <c r="Q41" s="263"/>
      <c r="R41" s="263"/>
      <c r="S41" s="243"/>
      <c r="T41" s="169"/>
      <c r="U41" s="169"/>
      <c r="V41" s="241"/>
      <c r="W41" s="169"/>
      <c r="X41" s="169"/>
      <c r="Y41" s="169"/>
      <c r="Z41" s="169"/>
      <c r="AA41" s="169"/>
      <c r="AB41" s="169"/>
      <c r="AC41" s="169"/>
      <c r="AD41" s="238" t="s">
        <v>34</v>
      </c>
      <c r="AE41" s="239"/>
      <c r="AF41" s="239"/>
      <c r="AG41" s="239"/>
      <c r="AH41" s="244"/>
      <c r="AI41" s="245"/>
      <c r="AJ41" s="245"/>
      <c r="AK41" s="245"/>
      <c r="AL41" s="245"/>
      <c r="AM41" s="245"/>
      <c r="AN41" s="245"/>
      <c r="AO41" s="245"/>
      <c r="AP41" s="245"/>
      <c r="AQ41" s="245"/>
      <c r="AR41" s="245"/>
      <c r="AS41" s="283"/>
      <c r="AT41" s="276"/>
      <c r="AU41" s="57"/>
      <c r="AV41" s="57"/>
      <c r="AW41" s="34"/>
    </row>
    <row r="42" spans="1:49" s="1" customFormat="1" ht="15.75">
      <c r="A42" s="169"/>
      <c r="B42" s="169"/>
      <c r="C42" s="170"/>
      <c r="D42" s="171" t="s">
        <v>79</v>
      </c>
      <c r="E42" s="171"/>
      <c r="F42" s="171"/>
      <c r="G42" s="172"/>
      <c r="H42" s="172"/>
      <c r="I42" s="172"/>
      <c r="J42" s="172"/>
      <c r="K42" s="172"/>
      <c r="L42" s="87"/>
      <c r="M42" s="88">
        <v>8</v>
      </c>
      <c r="N42" s="263"/>
      <c r="O42" s="263"/>
      <c r="P42" s="263"/>
      <c r="Q42" s="263"/>
      <c r="R42" s="263"/>
      <c r="S42" s="235"/>
      <c r="T42" s="169"/>
      <c r="U42" s="169"/>
      <c r="V42" s="241"/>
      <c r="W42" s="169"/>
      <c r="X42" s="169"/>
      <c r="Y42" s="169"/>
      <c r="Z42" s="169"/>
      <c r="AA42" s="169"/>
      <c r="AB42" s="169"/>
      <c r="AC42" s="169"/>
      <c r="AD42" s="238" t="s">
        <v>35</v>
      </c>
      <c r="AE42" s="239"/>
      <c r="AF42" s="239"/>
      <c r="AG42" s="239"/>
      <c r="AH42" s="244"/>
      <c r="AI42" s="246"/>
      <c r="AJ42" s="246"/>
      <c r="AK42" s="246"/>
      <c r="AL42" s="246"/>
      <c r="AM42" s="246"/>
      <c r="AN42" s="246"/>
      <c r="AO42" s="246"/>
      <c r="AP42" s="246"/>
      <c r="AQ42" s="246"/>
      <c r="AR42" s="246"/>
      <c r="AS42" s="284"/>
      <c r="AT42" s="276"/>
      <c r="AU42" s="57"/>
      <c r="AV42" s="57"/>
      <c r="AW42" s="34"/>
    </row>
    <row r="43" spans="1:49" s="1" customFormat="1" ht="15.75">
      <c r="A43" s="169"/>
      <c r="B43" s="169"/>
      <c r="C43" s="170"/>
      <c r="D43" s="171" t="s">
        <v>80</v>
      </c>
      <c r="E43" s="171"/>
      <c r="F43" s="171"/>
      <c r="G43" s="172"/>
      <c r="H43" s="172"/>
      <c r="I43" s="172"/>
      <c r="J43" s="172"/>
      <c r="K43" s="172"/>
      <c r="L43" s="87"/>
      <c r="M43" s="88">
        <v>9</v>
      </c>
      <c r="N43" s="263"/>
      <c r="O43" s="263"/>
      <c r="P43" s="263"/>
      <c r="Q43" s="263"/>
      <c r="R43" s="263"/>
      <c r="S43" s="235"/>
      <c r="T43" s="169"/>
      <c r="U43" s="169"/>
      <c r="V43" s="241"/>
      <c r="W43" s="169"/>
      <c r="X43" s="169"/>
      <c r="Y43" s="169"/>
      <c r="Z43" s="169"/>
      <c r="AA43" s="169"/>
      <c r="AB43" s="169"/>
      <c r="AC43" s="169"/>
      <c r="AD43" s="238" t="s">
        <v>36</v>
      </c>
      <c r="AE43" s="239"/>
      <c r="AF43" s="239"/>
      <c r="AG43" s="239"/>
      <c r="AH43" s="244"/>
      <c r="AI43" s="247"/>
      <c r="AJ43" s="247"/>
      <c r="AK43" s="247"/>
      <c r="AL43" s="247"/>
      <c r="AM43" s="247"/>
      <c r="AN43" s="247"/>
      <c r="AO43" s="247"/>
      <c r="AP43" s="247"/>
      <c r="AQ43" s="247"/>
      <c r="AR43" s="247"/>
      <c r="AS43" s="285"/>
      <c r="AT43" s="277"/>
      <c r="AU43" s="56"/>
      <c r="AV43" s="56"/>
      <c r="AW43" s="34"/>
    </row>
    <row r="44" spans="1:49" s="1" customFormat="1" ht="15.75" thickBot="1">
      <c r="A44" s="169"/>
      <c r="B44" s="169"/>
      <c r="C44" s="176"/>
      <c r="D44" s="177"/>
      <c r="E44" s="177"/>
      <c r="F44" s="178"/>
      <c r="G44" s="179"/>
      <c r="H44" s="179"/>
      <c r="I44" s="179"/>
      <c r="J44" s="179"/>
      <c r="K44" s="179"/>
      <c r="L44" s="90"/>
      <c r="M44" s="91"/>
      <c r="N44" s="264"/>
      <c r="O44" s="264"/>
      <c r="P44" s="264"/>
      <c r="Q44" s="264"/>
      <c r="R44" s="264"/>
      <c r="S44" s="180"/>
      <c r="T44" s="169"/>
      <c r="U44" s="169"/>
      <c r="V44" s="241"/>
      <c r="W44" s="169"/>
      <c r="X44" s="169"/>
      <c r="Y44" s="169"/>
      <c r="Z44" s="169"/>
      <c r="AA44" s="169"/>
      <c r="AB44" s="169"/>
      <c r="AC44" s="169"/>
      <c r="AD44" s="238" t="s">
        <v>37</v>
      </c>
      <c r="AE44" s="239"/>
      <c r="AF44" s="239"/>
      <c r="AG44" s="239"/>
      <c r="AH44" s="244"/>
      <c r="AI44" s="247"/>
      <c r="AJ44" s="247"/>
      <c r="AK44" s="247"/>
      <c r="AL44" s="247"/>
      <c r="AM44" s="247"/>
      <c r="AN44" s="247"/>
      <c r="AO44" s="247"/>
      <c r="AP44" s="247"/>
      <c r="AQ44" s="247"/>
      <c r="AR44" s="247"/>
      <c r="AS44" s="285"/>
      <c r="AT44" s="277"/>
      <c r="AU44" s="56"/>
      <c r="AV44" s="56"/>
      <c r="AW44" s="34"/>
    </row>
    <row r="45" spans="1:49" s="1" customFormat="1" ht="15">
      <c r="A45" s="169"/>
      <c r="B45" s="169"/>
      <c r="C45" s="180"/>
      <c r="D45" s="180"/>
      <c r="E45" s="180"/>
      <c r="F45" s="181"/>
      <c r="G45" s="182"/>
      <c r="H45" s="182"/>
      <c r="I45" s="182"/>
      <c r="J45" s="182"/>
      <c r="K45" s="182"/>
      <c r="L45" s="92"/>
      <c r="M45" s="92"/>
      <c r="N45" s="264"/>
      <c r="O45" s="264"/>
      <c r="P45" s="264"/>
      <c r="Q45" s="264"/>
      <c r="R45" s="264"/>
      <c r="S45" s="180"/>
      <c r="T45" s="169"/>
      <c r="U45" s="169"/>
      <c r="V45" s="241"/>
      <c r="W45" s="169"/>
      <c r="X45" s="169"/>
      <c r="Y45" s="169"/>
      <c r="Z45" s="169"/>
      <c r="AA45" s="169"/>
      <c r="AB45" s="169"/>
      <c r="AC45" s="169"/>
      <c r="AD45" s="238" t="s">
        <v>38</v>
      </c>
      <c r="AE45" s="239"/>
      <c r="AF45" s="239"/>
      <c r="AG45" s="239"/>
      <c r="AH45" s="244"/>
      <c r="AI45" s="247"/>
      <c r="AJ45" s="247"/>
      <c r="AK45" s="247"/>
      <c r="AL45" s="247"/>
      <c r="AM45" s="247"/>
      <c r="AN45" s="247"/>
      <c r="AO45" s="247"/>
      <c r="AP45" s="247"/>
      <c r="AQ45" s="247"/>
      <c r="AR45" s="247"/>
      <c r="AS45" s="285"/>
      <c r="AT45" s="277"/>
      <c r="AU45" s="56"/>
      <c r="AV45" s="56"/>
      <c r="AW45" s="34"/>
    </row>
    <row r="46" spans="1:49" s="1" customFormat="1" ht="15">
      <c r="A46" s="169"/>
      <c r="B46" s="169"/>
      <c r="C46" s="180"/>
      <c r="D46" s="180"/>
      <c r="E46" s="180"/>
      <c r="F46" s="181"/>
      <c r="G46" s="182"/>
      <c r="H46" s="182"/>
      <c r="I46" s="182"/>
      <c r="J46" s="182"/>
      <c r="K46" s="182"/>
      <c r="L46" s="92"/>
      <c r="M46" s="92"/>
      <c r="N46" s="264"/>
      <c r="O46" s="264"/>
      <c r="P46" s="264"/>
      <c r="Q46" s="264"/>
      <c r="R46" s="264"/>
      <c r="S46" s="180"/>
      <c r="T46" s="169"/>
      <c r="U46" s="169"/>
      <c r="V46" s="241"/>
      <c r="W46" s="169"/>
      <c r="X46" s="169"/>
      <c r="Y46" s="169"/>
      <c r="Z46" s="169"/>
      <c r="AA46" s="169"/>
      <c r="AB46" s="169"/>
      <c r="AC46" s="169"/>
      <c r="AD46" s="238" t="s">
        <v>40</v>
      </c>
      <c r="AE46" s="239"/>
      <c r="AF46" s="239"/>
      <c r="AG46" s="239"/>
      <c r="AH46" s="244"/>
      <c r="AI46" s="247"/>
      <c r="AJ46" s="247"/>
      <c r="AK46" s="247"/>
      <c r="AL46" s="247"/>
      <c r="AM46" s="247"/>
      <c r="AN46" s="247"/>
      <c r="AO46" s="247"/>
      <c r="AP46" s="247"/>
      <c r="AQ46" s="247"/>
      <c r="AR46" s="247"/>
      <c r="AS46" s="285"/>
      <c r="AT46" s="277"/>
      <c r="AU46" s="56"/>
      <c r="AV46" s="56"/>
      <c r="AW46" s="34"/>
    </row>
    <row r="47" spans="1:49" s="1" customFormat="1" ht="15.75" thickBot="1">
      <c r="A47" s="169"/>
      <c r="B47" s="169"/>
      <c r="C47" s="180"/>
      <c r="D47" s="180"/>
      <c r="E47" s="180"/>
      <c r="F47" s="181"/>
      <c r="G47" s="182"/>
      <c r="H47" s="182"/>
      <c r="I47" s="182"/>
      <c r="J47" s="182"/>
      <c r="K47" s="182"/>
      <c r="L47" s="92"/>
      <c r="M47" s="92"/>
      <c r="N47" s="264"/>
      <c r="O47" s="264"/>
      <c r="P47" s="264"/>
      <c r="Q47" s="264"/>
      <c r="R47" s="264"/>
      <c r="S47" s="180"/>
      <c r="T47" s="169"/>
      <c r="U47" s="169"/>
      <c r="V47" s="241"/>
      <c r="W47" s="169"/>
      <c r="X47" s="169"/>
      <c r="Y47" s="169"/>
      <c r="Z47" s="169"/>
      <c r="AA47" s="169"/>
      <c r="AB47" s="169"/>
      <c r="AC47" s="169"/>
      <c r="AD47" s="248" t="s">
        <v>39</v>
      </c>
      <c r="AE47" s="249"/>
      <c r="AF47" s="249"/>
      <c r="AG47" s="249"/>
      <c r="AH47" s="250"/>
      <c r="AI47" s="251"/>
      <c r="AJ47" s="251"/>
      <c r="AK47" s="251"/>
      <c r="AL47" s="251"/>
      <c r="AM47" s="251"/>
      <c r="AN47" s="251"/>
      <c r="AO47" s="251"/>
      <c r="AP47" s="251"/>
      <c r="AQ47" s="251"/>
      <c r="AR47" s="251"/>
      <c r="AS47" s="286"/>
      <c r="AT47" s="278"/>
      <c r="AU47" s="58"/>
      <c r="AV47" s="58"/>
      <c r="AW47" s="34"/>
    </row>
    <row r="48" spans="1:49" s="1" customFormat="1" ht="15">
      <c r="A48" s="169"/>
      <c r="B48" s="169"/>
      <c r="C48" s="180"/>
      <c r="D48" s="180"/>
      <c r="E48" s="180"/>
      <c r="F48" s="181"/>
      <c r="G48" s="182"/>
      <c r="H48" s="182"/>
      <c r="I48" s="182"/>
      <c r="J48" s="182"/>
      <c r="K48" s="182"/>
      <c r="L48" s="92"/>
      <c r="M48" s="92"/>
      <c r="N48" s="264"/>
      <c r="O48" s="264"/>
      <c r="P48" s="264"/>
      <c r="Q48" s="264"/>
      <c r="R48" s="264"/>
      <c r="S48" s="180"/>
      <c r="T48" s="169"/>
      <c r="U48" s="169"/>
      <c r="V48" s="241"/>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4"/>
      <c r="AT48" s="164"/>
      <c r="AW48" s="34"/>
    </row>
    <row r="49" spans="1:49" s="42" customFormat="1" ht="15.75">
      <c r="A49" s="183"/>
      <c r="B49" s="183"/>
      <c r="C49" s="183"/>
      <c r="D49" s="183"/>
      <c r="E49" s="183"/>
      <c r="F49" s="147"/>
      <c r="G49" s="163"/>
      <c r="H49" s="163"/>
      <c r="I49" s="163"/>
      <c r="J49" s="163"/>
      <c r="K49" s="163"/>
      <c r="L49" s="84"/>
      <c r="M49" s="84"/>
      <c r="N49" s="261"/>
      <c r="O49" s="261"/>
      <c r="P49" s="261"/>
      <c r="Q49" s="261"/>
      <c r="R49" s="261"/>
      <c r="S49" s="183"/>
      <c r="T49" s="183"/>
      <c r="U49" s="183"/>
      <c r="V49" s="252"/>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56"/>
      <c r="AT49" s="156"/>
      <c r="AW49" s="34"/>
    </row>
    <row r="50" spans="12:13" ht="15">
      <c r="L50" s="8"/>
      <c r="M50" s="8"/>
    </row>
    <row r="51" spans="12:48" ht="15">
      <c r="L51" s="8"/>
      <c r="M51" s="8"/>
      <c r="AC51" s="253"/>
      <c r="AD51" s="253"/>
      <c r="AE51" s="253"/>
      <c r="AF51" s="253"/>
      <c r="AG51" s="253"/>
      <c r="AH51" s="253"/>
      <c r="AI51" s="253"/>
      <c r="AJ51" s="253"/>
      <c r="AK51" s="253"/>
      <c r="AL51" s="253"/>
      <c r="AM51" s="253"/>
      <c r="AN51" s="253"/>
      <c r="AO51" s="253"/>
      <c r="AP51" s="253"/>
      <c r="AQ51" s="253"/>
      <c r="AR51" s="253"/>
      <c r="AS51" s="253"/>
      <c r="AT51" s="253"/>
      <c r="AU51" s="54"/>
      <c r="AV51" s="64"/>
    </row>
    <row r="52" spans="12:48" ht="15">
      <c r="L52" s="8"/>
      <c r="M52" s="8"/>
      <c r="AU52" s="5"/>
      <c r="AV52" s="5"/>
    </row>
    <row r="53" spans="1:48" ht="15">
      <c r="A53" s="186"/>
      <c r="F53" s="187"/>
      <c r="G53" s="188"/>
      <c r="H53" s="188"/>
      <c r="I53" s="188"/>
      <c r="L53" s="93"/>
      <c r="M53" s="93"/>
      <c r="AU53" s="5"/>
      <c r="AV53" s="65"/>
    </row>
    <row r="54" spans="1:48" ht="15">
      <c r="A54" s="186"/>
      <c r="F54" s="187"/>
      <c r="G54" s="189"/>
      <c r="L54" s="81"/>
      <c r="M54" s="94"/>
      <c r="N54" s="266"/>
      <c r="O54" s="267"/>
      <c r="P54" s="267"/>
      <c r="Q54" s="267"/>
      <c r="R54" s="267"/>
      <c r="AU54" s="5"/>
      <c r="AV54" s="65"/>
    </row>
    <row r="55" spans="1:48" ht="15">
      <c r="A55" s="186"/>
      <c r="F55" s="187"/>
      <c r="G55" s="189"/>
      <c r="L55" s="81"/>
      <c r="M55" s="94"/>
      <c r="N55" s="266"/>
      <c r="O55" s="267"/>
      <c r="P55" s="267"/>
      <c r="Q55" s="267"/>
      <c r="R55" s="267"/>
      <c r="AU55" s="5"/>
      <c r="AV55" s="65"/>
    </row>
    <row r="56" spans="1:48" ht="15">
      <c r="A56" s="186"/>
      <c r="F56" s="187"/>
      <c r="G56" s="189"/>
      <c r="L56" s="81"/>
      <c r="M56" s="94"/>
      <c r="N56" s="266"/>
      <c r="O56" s="267"/>
      <c r="P56" s="267"/>
      <c r="Q56" s="267"/>
      <c r="R56" s="267"/>
      <c r="AU56" s="5"/>
      <c r="AV56" s="65"/>
    </row>
    <row r="57" spans="1:48" ht="15">
      <c r="A57" s="186"/>
      <c r="F57" s="187"/>
      <c r="G57" s="189"/>
      <c r="L57" s="81"/>
      <c r="M57" s="94"/>
      <c r="N57" s="266"/>
      <c r="O57" s="267"/>
      <c r="P57" s="267"/>
      <c r="Q57" s="267"/>
      <c r="R57" s="267"/>
      <c r="AU57" s="5"/>
      <c r="AV57" s="65"/>
    </row>
    <row r="58" spans="1:48" ht="15">
      <c r="A58" s="186"/>
      <c r="F58" s="187"/>
      <c r="G58" s="189"/>
      <c r="L58" s="81"/>
      <c r="M58" s="94"/>
      <c r="N58" s="266"/>
      <c r="O58" s="267"/>
      <c r="P58" s="267"/>
      <c r="Q58" s="267"/>
      <c r="R58" s="267"/>
      <c r="AU58" s="5"/>
      <c r="AV58" s="65"/>
    </row>
    <row r="59" spans="1:48" ht="15">
      <c r="A59" s="186"/>
      <c r="F59" s="187"/>
      <c r="G59" s="189"/>
      <c r="L59" s="81"/>
      <c r="M59" s="94"/>
      <c r="N59" s="266"/>
      <c r="O59" s="267"/>
      <c r="P59" s="267"/>
      <c r="Q59" s="267"/>
      <c r="R59" s="267"/>
      <c r="AU59" s="5"/>
      <c r="AV59" s="65"/>
    </row>
    <row r="60" spans="1:48" ht="15">
      <c r="A60" s="186"/>
      <c r="F60" s="187"/>
      <c r="G60" s="189"/>
      <c r="L60" s="81"/>
      <c r="M60" s="94"/>
      <c r="N60" s="266"/>
      <c r="O60" s="267"/>
      <c r="P60" s="267"/>
      <c r="Q60" s="267"/>
      <c r="R60" s="267"/>
      <c r="AU60" s="5"/>
      <c r="AV60" s="65"/>
    </row>
    <row r="61" spans="1:48" ht="15">
      <c r="A61" s="186"/>
      <c r="F61" s="187"/>
      <c r="G61" s="189"/>
      <c r="L61" s="81"/>
      <c r="M61" s="94"/>
      <c r="N61" s="266"/>
      <c r="O61" s="267"/>
      <c r="P61" s="267"/>
      <c r="Q61" s="267"/>
      <c r="R61" s="267"/>
      <c r="AU61" s="5"/>
      <c r="AV61" s="65"/>
    </row>
    <row r="62" spans="1:48" ht="15">
      <c r="A62" s="186"/>
      <c r="F62" s="187"/>
      <c r="G62" s="189"/>
      <c r="L62" s="81"/>
      <c r="M62" s="94"/>
      <c r="N62" s="266"/>
      <c r="O62" s="267"/>
      <c r="P62" s="267"/>
      <c r="Q62" s="267"/>
      <c r="R62" s="267"/>
      <c r="AU62" s="5"/>
      <c r="AV62" s="5"/>
    </row>
    <row r="63" spans="12:48" ht="15">
      <c r="L63" s="8"/>
      <c r="M63" s="8"/>
      <c r="AU63" s="66"/>
      <c r="AV63" s="65"/>
    </row>
    <row r="64" spans="12:13" ht="15">
      <c r="L64" s="8"/>
      <c r="M64" s="8"/>
    </row>
    <row r="65" spans="12:13" ht="15">
      <c r="L65" s="8"/>
      <c r="M65" s="8"/>
    </row>
    <row r="66" spans="12:13" ht="15">
      <c r="L66" s="8"/>
      <c r="M66" s="8"/>
    </row>
    <row r="67" spans="12:13" ht="15">
      <c r="L67" s="8"/>
      <c r="M67" s="8"/>
    </row>
    <row r="68" spans="12:13" ht="15">
      <c r="L68" s="8"/>
      <c r="M68" s="8"/>
    </row>
    <row r="69" spans="12:13" ht="15">
      <c r="L69" s="8"/>
      <c r="M69" s="8"/>
    </row>
    <row r="70" spans="12:13" ht="15">
      <c r="L70" s="8"/>
      <c r="M70" s="8"/>
    </row>
    <row r="71" spans="12:13" ht="15">
      <c r="L71" s="8"/>
      <c r="M71" s="8"/>
    </row>
    <row r="72" spans="12:13" ht="15">
      <c r="L72" s="8"/>
      <c r="M72" s="8"/>
    </row>
    <row r="73" spans="12:13" ht="15">
      <c r="L73" s="8"/>
      <c r="M73" s="8"/>
    </row>
    <row r="74" spans="12:13" ht="15">
      <c r="L74" s="8"/>
      <c r="M74" s="8"/>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sheetData>
  <sheetProtection formatCells="0" formatColumns="0" formatRows="0" insertColumns="0" insertRows="0" insertHyperlinks="0" deleteColumns="0" deleteRows="0" sort="0" autoFilter="0" pivotTables="0"/>
  <conditionalFormatting sqref="AW11:AW32 AW33:BJ33 AX10:BJ32 BK10:CR33">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B4" sqref="B4"/>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f>+'Tab A Description'!B3</f>
        <v>9417</v>
      </c>
      <c r="F1" s="6"/>
      <c r="G1" s="6"/>
      <c r="I1" s="7"/>
    </row>
    <row r="2" spans="1:9" ht="18" customHeight="1">
      <c r="A2" s="6" t="str">
        <f>+'Tab B Cost &amp; Schedule Estimate'!B2</f>
        <v>Job Number:</v>
      </c>
      <c r="B2" s="6"/>
      <c r="D2">
        <f>+'Tab A Description'!B4</f>
        <v>2300</v>
      </c>
      <c r="F2" s="6"/>
      <c r="G2" s="6"/>
      <c r="I2" s="7"/>
    </row>
    <row r="3" spans="1:9" ht="18" customHeight="1">
      <c r="A3" s="6" t="str">
        <f>+'Tab B Cost &amp; Schedule Estimate'!B3</f>
        <v>Job Title: </v>
      </c>
      <c r="B3" s="6"/>
      <c r="D3" t="str">
        <f>+'Tab A Description'!B5</f>
        <v>Miscellaneous Diagnostic and Antenna Qualification</v>
      </c>
      <c r="F3" s="6"/>
      <c r="G3" s="6"/>
      <c r="I3" s="7"/>
    </row>
    <row r="4" spans="1:9" ht="18" customHeight="1">
      <c r="A4" s="6" t="str">
        <f>+'Tab B Cost &amp; Schedule Estimate'!B4</f>
        <v>Job Manager: </v>
      </c>
      <c r="B4" s="6"/>
      <c r="D4" t="str">
        <f>+'Tab A Description'!B6</f>
        <v>P. Titus</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249</v>
      </c>
      <c r="F9" s="4"/>
      <c r="G9" s="4"/>
      <c r="H9" s="541"/>
      <c r="I9" s="541"/>
      <c r="J9" s="541"/>
      <c r="K9" s="541"/>
      <c r="L9" s="541"/>
      <c r="M9" s="541"/>
      <c r="N9" s="541"/>
      <c r="O9" s="541"/>
      <c r="P9" s="541"/>
      <c r="Q9" s="541"/>
    </row>
    <row r="10" spans="4:7" s="1" customFormat="1" ht="12.75">
      <c r="D10" s="4"/>
      <c r="E10" s="4"/>
      <c r="F10" s="4"/>
      <c r="G10" s="15"/>
    </row>
    <row r="11" spans="2:17" s="1" customFormat="1" ht="44.25" customHeight="1">
      <c r="B11" s="1" t="s">
        <v>6</v>
      </c>
      <c r="D11" s="4" t="s">
        <v>249</v>
      </c>
      <c r="E11" s="4"/>
      <c r="F11" s="4"/>
      <c r="G11" s="4"/>
      <c r="H11" s="541"/>
      <c r="I11" s="541"/>
      <c r="J11" s="541"/>
      <c r="K11" s="541"/>
      <c r="L11" s="541"/>
      <c r="M11" s="541"/>
      <c r="N11" s="541"/>
      <c r="O11" s="541"/>
      <c r="P11" s="541"/>
      <c r="Q11" s="541"/>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45" customFormat="1" ht="12.75">
      <c r="F15" s="46"/>
      <c r="G15" s="46"/>
      <c r="N15" s="543" t="s">
        <v>15</v>
      </c>
      <c r="O15" s="543"/>
      <c r="P15" s="47" t="s">
        <v>16</v>
      </c>
      <c r="Q15" s="48"/>
    </row>
    <row r="16" spans="1:17" s="49" customFormat="1" ht="25.5">
      <c r="A16" s="62"/>
      <c r="B16" s="544" t="s">
        <v>17</v>
      </c>
      <c r="C16" s="544"/>
      <c r="D16" s="544"/>
      <c r="E16" s="544"/>
      <c r="F16" s="544"/>
      <c r="G16" s="63" t="s">
        <v>18</v>
      </c>
      <c r="H16" s="544" t="s">
        <v>19</v>
      </c>
      <c r="I16" s="544"/>
      <c r="J16" s="544"/>
      <c r="K16" s="544" t="s">
        <v>20</v>
      </c>
      <c r="L16" s="544"/>
      <c r="M16" s="544"/>
      <c r="N16" s="62" t="s">
        <v>67</v>
      </c>
      <c r="O16" s="62" t="s">
        <v>68</v>
      </c>
      <c r="P16" s="63" t="s">
        <v>69</v>
      </c>
      <c r="Q16" s="63" t="s">
        <v>70</v>
      </c>
    </row>
    <row r="17" spans="1:17" s="62" customFormat="1" ht="36.75" customHeight="1">
      <c r="A17" s="62">
        <v>1</v>
      </c>
      <c r="B17" s="542" t="s">
        <v>262</v>
      </c>
      <c r="C17" s="542"/>
      <c r="D17" s="542"/>
      <c r="E17" s="542"/>
      <c r="F17" s="542"/>
      <c r="G17" s="63" t="s">
        <v>3</v>
      </c>
      <c r="H17" s="542" t="s">
        <v>250</v>
      </c>
      <c r="I17" s="542"/>
      <c r="J17" s="542"/>
      <c r="K17" s="542"/>
      <c r="L17" s="542"/>
      <c r="M17" s="542"/>
      <c r="P17" s="63"/>
      <c r="Q17" s="63"/>
    </row>
    <row r="18" spans="1:17" s="62" customFormat="1" ht="36.75" customHeight="1">
      <c r="A18" s="62">
        <v>2</v>
      </c>
      <c r="B18" s="542" t="s">
        <v>264</v>
      </c>
      <c r="C18" s="542"/>
      <c r="D18" s="542"/>
      <c r="E18" s="542"/>
      <c r="F18" s="542"/>
      <c r="G18" s="63" t="s">
        <v>3</v>
      </c>
      <c r="H18" s="542" t="s">
        <v>265</v>
      </c>
      <c r="I18" s="542"/>
      <c r="J18" s="542"/>
      <c r="K18" s="542" t="s">
        <v>266</v>
      </c>
      <c r="L18" s="542"/>
      <c r="M18" s="542"/>
      <c r="N18" s="62" t="s">
        <v>267</v>
      </c>
      <c r="P18" s="63"/>
      <c r="Q18" s="63"/>
    </row>
    <row r="19" spans="1:17" s="62" customFormat="1" ht="36.75" customHeight="1">
      <c r="A19" s="62">
        <v>3</v>
      </c>
      <c r="B19" s="542"/>
      <c r="C19" s="542"/>
      <c r="D19" s="542"/>
      <c r="E19" s="542"/>
      <c r="F19" s="542"/>
      <c r="G19" s="63"/>
      <c r="H19" s="542"/>
      <c r="I19" s="542"/>
      <c r="J19" s="542"/>
      <c r="K19" s="542"/>
      <c r="L19" s="542"/>
      <c r="M19" s="542"/>
      <c r="P19" s="63"/>
      <c r="Q19" s="63"/>
    </row>
    <row r="20" spans="1:17" s="62" customFormat="1" ht="36.75" customHeight="1">
      <c r="A20" s="62">
        <v>4</v>
      </c>
      <c r="B20" s="542"/>
      <c r="C20" s="542"/>
      <c r="D20" s="542"/>
      <c r="E20" s="542"/>
      <c r="F20" s="542"/>
      <c r="G20" s="63"/>
      <c r="H20" s="542"/>
      <c r="I20" s="542"/>
      <c r="J20" s="542"/>
      <c r="K20" s="542"/>
      <c r="L20" s="542"/>
      <c r="M20" s="542"/>
      <c r="P20" s="63"/>
      <c r="Q20" s="63"/>
    </row>
    <row r="21" spans="1:13" s="51" customFormat="1" ht="36.75" customHeight="1">
      <c r="A21" s="63">
        <v>5</v>
      </c>
      <c r="B21" s="542"/>
      <c r="C21" s="542"/>
      <c r="D21" s="542"/>
      <c r="E21" s="542"/>
      <c r="F21" s="542"/>
      <c r="G21" s="50"/>
      <c r="H21" s="542"/>
      <c r="I21" s="542"/>
      <c r="J21" s="542"/>
      <c r="K21" s="542"/>
      <c r="L21" s="542"/>
      <c r="M21" s="542"/>
    </row>
    <row r="22" spans="2:13" s="51" customFormat="1" ht="12.75">
      <c r="B22" s="542"/>
      <c r="C22" s="542"/>
      <c r="D22" s="542"/>
      <c r="E22" s="542"/>
      <c r="F22" s="542"/>
      <c r="G22" s="50"/>
      <c r="H22" s="542"/>
      <c r="I22" s="542"/>
      <c r="J22" s="542"/>
      <c r="K22" s="542"/>
      <c r="L22" s="542"/>
      <c r="M22" s="542"/>
    </row>
    <row r="23" spans="5:8" ht="12.75">
      <c r="E23" s="3"/>
      <c r="F23" s="3"/>
      <c r="G23" s="3"/>
      <c r="H23" s="3"/>
    </row>
    <row r="24" spans="1:8" s="1" customFormat="1" ht="12.75">
      <c r="A24" s="1" t="s">
        <v>13</v>
      </c>
      <c r="E24" s="4"/>
      <c r="F24" s="4"/>
      <c r="G24" s="4"/>
      <c r="H24" s="4"/>
    </row>
    <row r="25" spans="1:8" s="1" customFormat="1" ht="12.75">
      <c r="A25" s="72" t="s">
        <v>71</v>
      </c>
      <c r="B25" s="1" t="s">
        <v>21</v>
      </c>
      <c r="E25" s="4"/>
      <c r="F25" s="4"/>
      <c r="G25" s="4"/>
      <c r="H25" s="4"/>
    </row>
    <row r="26" spans="1:2" s="1" customFormat="1" ht="12.75">
      <c r="A26" s="72" t="s">
        <v>72</v>
      </c>
      <c r="B26" s="1" t="s">
        <v>22</v>
      </c>
    </row>
    <row r="27" s="1" customFormat="1" ht="12.75">
      <c r="B27" s="1" t="s">
        <v>23</v>
      </c>
    </row>
    <row r="28" spans="1:2" s="1" customFormat="1" ht="12.75">
      <c r="A28" s="72" t="s">
        <v>73</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0" t="s">
        <v>97</v>
      </c>
      <c r="J32" s="1"/>
      <c r="K32" s="1"/>
      <c r="R32" s="1"/>
      <c r="S32" s="1"/>
      <c r="T32" s="1"/>
      <c r="U32" s="1"/>
      <c r="V32" s="1"/>
      <c r="W32" s="1"/>
      <c r="X32" s="1"/>
      <c r="Y32" s="1"/>
    </row>
    <row r="33" spans="5:25" ht="15">
      <c r="E33" s="3"/>
      <c r="F33" s="3"/>
      <c r="G33" s="3"/>
      <c r="H33" s="3"/>
      <c r="I33" s="30" t="s">
        <v>3</v>
      </c>
      <c r="J33" s="99"/>
      <c r="R33" s="1"/>
      <c r="S33" s="1"/>
      <c r="T33" s="1"/>
      <c r="U33" s="1"/>
      <c r="V33" s="1"/>
      <c r="W33" s="1"/>
      <c r="X33" s="1"/>
      <c r="Y33" s="1"/>
    </row>
    <row r="34" spans="5:25" ht="15">
      <c r="E34" s="3"/>
      <c r="F34" s="3"/>
      <c r="G34" s="3"/>
      <c r="H34" s="3"/>
      <c r="I34" s="30"/>
      <c r="J34" s="99" t="s">
        <v>98</v>
      </c>
      <c r="R34" s="1"/>
      <c r="S34" s="1"/>
      <c r="T34" s="1"/>
      <c r="U34" s="1"/>
      <c r="V34" s="1"/>
      <c r="W34" s="1"/>
      <c r="X34" s="1"/>
      <c r="Y34" s="1"/>
    </row>
    <row r="35" spans="5:25" ht="15">
      <c r="E35" s="3"/>
      <c r="F35" s="3"/>
      <c r="G35" s="3" t="s">
        <v>9</v>
      </c>
      <c r="H35" s="3"/>
      <c r="I35" s="30"/>
      <c r="J35" s="99" t="s">
        <v>99</v>
      </c>
      <c r="R35" s="1"/>
      <c r="S35" s="1"/>
      <c r="T35" s="1"/>
      <c r="U35" s="1"/>
      <c r="V35" s="1"/>
      <c r="W35" s="1"/>
      <c r="X35" s="1"/>
      <c r="Y35" s="1"/>
    </row>
    <row r="36" spans="5:10" ht="15">
      <c r="E36" s="3"/>
      <c r="F36" s="3"/>
      <c r="G36" s="3"/>
      <c r="H36" s="3"/>
      <c r="I36" s="30"/>
      <c r="J36" s="99" t="s">
        <v>100</v>
      </c>
    </row>
    <row r="37" spans="5:9" ht="15">
      <c r="E37" s="3"/>
      <c r="F37" s="3"/>
      <c r="G37" s="3"/>
      <c r="H37" s="3"/>
      <c r="I37" s="30" t="s">
        <v>4</v>
      </c>
    </row>
    <row r="38" spans="9:10" ht="15">
      <c r="I38" s="30"/>
      <c r="J38" t="s">
        <v>101</v>
      </c>
    </row>
    <row r="39" spans="9:10" ht="15">
      <c r="I39" s="30"/>
      <c r="J39" t="s">
        <v>102</v>
      </c>
    </row>
    <row r="40" spans="9:10" ht="15">
      <c r="I40" s="30"/>
      <c r="J40" t="s">
        <v>103</v>
      </c>
    </row>
    <row r="41" ht="15">
      <c r="I41" s="30" t="s">
        <v>5</v>
      </c>
    </row>
    <row r="42" spans="9:10" ht="15">
      <c r="I42" s="30"/>
      <c r="J42" t="s">
        <v>104</v>
      </c>
    </row>
    <row r="43" spans="9:10" ht="15">
      <c r="I43" s="30"/>
      <c r="J43" t="s">
        <v>105</v>
      </c>
    </row>
    <row r="44" spans="9:10" ht="15">
      <c r="I44" s="30"/>
      <c r="J44" t="s">
        <v>106</v>
      </c>
    </row>
    <row r="45" spans="9:10" ht="15">
      <c r="I45" s="30"/>
      <c r="J45" t="s">
        <v>107</v>
      </c>
    </row>
    <row r="46" spans="9:10" ht="15.75">
      <c r="I46" s="100"/>
      <c r="J46" s="30"/>
    </row>
    <row r="47" spans="9:10" ht="15.75">
      <c r="I47" s="100" t="s">
        <v>108</v>
      </c>
      <c r="J47" s="30"/>
    </row>
    <row r="48" ht="15">
      <c r="I48" s="30" t="s">
        <v>5</v>
      </c>
    </row>
    <row r="49" spans="9:10" ht="15">
      <c r="I49" s="30"/>
      <c r="J49" t="s">
        <v>109</v>
      </c>
    </row>
    <row r="50" spans="9:10" ht="15">
      <c r="I50" s="30"/>
      <c r="J50" t="s">
        <v>110</v>
      </c>
    </row>
    <row r="51" spans="9:10" ht="15">
      <c r="I51" s="30"/>
      <c r="J51" t="s">
        <v>111</v>
      </c>
    </row>
    <row r="52" spans="9:10" ht="15">
      <c r="I52" s="30"/>
      <c r="J52" t="s">
        <v>112</v>
      </c>
    </row>
    <row r="53" ht="15">
      <c r="I53" s="30" t="s">
        <v>4</v>
      </c>
    </row>
    <row r="54" spans="9:10" ht="15">
      <c r="I54" s="30"/>
      <c r="J54" t="s">
        <v>113</v>
      </c>
    </row>
    <row r="55" spans="9:10" ht="15">
      <c r="I55" s="30"/>
      <c r="J55" t="s">
        <v>114</v>
      </c>
    </row>
    <row r="56" spans="9:10" ht="15">
      <c r="I56" s="30"/>
      <c r="J56" t="s">
        <v>115</v>
      </c>
    </row>
    <row r="57" ht="15">
      <c r="I57" s="30" t="s">
        <v>3</v>
      </c>
    </row>
    <row r="58" spans="9:10" ht="15">
      <c r="I58" s="30"/>
      <c r="J58" t="s">
        <v>116</v>
      </c>
    </row>
    <row r="59" ht="12.75">
      <c r="J59" t="s">
        <v>117</v>
      </c>
    </row>
    <row r="60" ht="12.75">
      <c r="J60" t="s">
        <v>118</v>
      </c>
    </row>
    <row r="61" ht="12.75">
      <c r="J61" t="s">
        <v>119</v>
      </c>
    </row>
  </sheetData>
  <sheetProtection/>
  <mergeCells count="24">
    <mergeCell ref="B19:F19"/>
    <mergeCell ref="B20:F20"/>
    <mergeCell ref="K19:M19"/>
    <mergeCell ref="K20:M20"/>
    <mergeCell ref="B22:F22"/>
    <mergeCell ref="H11:Q11"/>
    <mergeCell ref="N15:O15"/>
    <mergeCell ref="B16:F16"/>
    <mergeCell ref="H16:J16"/>
    <mergeCell ref="K16:M16"/>
    <mergeCell ref="K17:M17"/>
    <mergeCell ref="K18:M18"/>
    <mergeCell ref="H22:J22"/>
    <mergeCell ref="K22:M22"/>
    <mergeCell ref="H9:Q9"/>
    <mergeCell ref="B21:F21"/>
    <mergeCell ref="H21:J21"/>
    <mergeCell ref="K21:M21"/>
    <mergeCell ref="B17:F17"/>
    <mergeCell ref="B18:F18"/>
    <mergeCell ref="H17:J17"/>
    <mergeCell ref="H18:J18"/>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zoomScalePageLayoutView="0" workbookViewId="0" topLeftCell="A1">
      <selection activeCell="B4" sqref="B4"/>
    </sheetView>
  </sheetViews>
  <sheetFormatPr defaultColWidth="9.140625" defaultRowHeight="12.75"/>
  <cols>
    <col min="1" max="1" width="61.8515625" style="0" bestFit="1" customWidth="1"/>
    <col min="2" max="2" width="6.7109375" style="0" bestFit="1" customWidth="1"/>
    <col min="3" max="3" width="21.140625" style="319" bestFit="1" customWidth="1"/>
    <col min="4" max="4" width="10.28125" style="319" bestFit="1" customWidth="1"/>
    <col min="5" max="5" width="62.28125" style="319" bestFit="1" customWidth="1"/>
    <col min="6" max="6" width="67.00390625" style="319" bestFit="1" customWidth="1"/>
    <col min="7" max="7" width="5.140625" style="319"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19" customWidth="1"/>
  </cols>
  <sheetData>
    <row r="1" spans="1:20" ht="18" customHeight="1">
      <c r="A1" s="6" t="str">
        <f>+'Tab B Cost &amp; Schedule Estimate'!B1</f>
        <v>Cost Center:</v>
      </c>
      <c r="B1" s="6"/>
      <c r="C1"/>
      <c r="D1">
        <f>+'Tab A Description'!B3</f>
        <v>9417</v>
      </c>
      <c r="E1"/>
      <c r="F1" s="6"/>
      <c r="G1" s="6"/>
      <c r="I1" s="7"/>
      <c r="S1"/>
      <c r="T1"/>
    </row>
    <row r="2" spans="1:20" ht="18" customHeight="1">
      <c r="A2" s="6" t="str">
        <f>+'Tab B Cost &amp; Schedule Estimate'!B2</f>
        <v>Job Number:</v>
      </c>
      <c r="B2" s="6"/>
      <c r="C2"/>
      <c r="D2">
        <f>+'Tab A Description'!B4</f>
        <v>2300</v>
      </c>
      <c r="E2"/>
      <c r="F2" s="6"/>
      <c r="G2" s="6"/>
      <c r="I2" s="7"/>
      <c r="S2"/>
      <c r="T2"/>
    </row>
    <row r="3" spans="1:20" ht="18" customHeight="1">
      <c r="A3" s="6" t="str">
        <f>+'Tab B Cost &amp; Schedule Estimate'!B3</f>
        <v>Job Title: </v>
      </c>
      <c r="B3" s="6"/>
      <c r="C3"/>
      <c r="D3" t="str">
        <f>+'Tab A Description'!B5</f>
        <v>Miscellaneous Diagnostic and Antenna Qualification</v>
      </c>
      <c r="E3"/>
      <c r="F3" s="6"/>
      <c r="G3" s="6"/>
      <c r="I3" s="7"/>
      <c r="S3"/>
      <c r="T3"/>
    </row>
    <row r="4" spans="1:20" ht="18" customHeight="1">
      <c r="A4" s="6" t="str">
        <f>+'Tab B Cost &amp; Schedule Estimate'!B4</f>
        <v>Job Manager: </v>
      </c>
      <c r="B4" s="6"/>
      <c r="C4"/>
      <c r="D4" t="str">
        <f>+'Tab A Description'!B6</f>
        <v>P. Titus</v>
      </c>
      <c r="E4"/>
      <c r="F4" s="6"/>
      <c r="G4" s="6"/>
      <c r="I4" s="7"/>
      <c r="S4"/>
      <c r="T4"/>
    </row>
    <row r="5" spans="3:20" ht="12.75">
      <c r="C5"/>
      <c r="D5"/>
      <c r="E5"/>
      <c r="F5"/>
      <c r="G5"/>
      <c r="S5"/>
      <c r="T5"/>
    </row>
    <row r="6" spans="1:9" ht="20.25">
      <c r="A6" s="6"/>
      <c r="B6" s="6"/>
      <c r="C6"/>
      <c r="D6" s="327"/>
      <c r="E6" s="328"/>
      <c r="F6"/>
      <c r="G6"/>
      <c r="I6" s="319"/>
    </row>
    <row r="7" spans="1:9" ht="12.75">
      <c r="A7" s="8"/>
      <c r="B7" s="8"/>
      <c r="C7" s="8"/>
      <c r="D7" s="329"/>
      <c r="E7" s="329"/>
      <c r="F7" s="8"/>
      <c r="G7" s="8"/>
      <c r="H7" s="8"/>
      <c r="I7" s="320"/>
    </row>
    <row r="8" spans="1:9" ht="18.75" thickBot="1">
      <c r="A8" s="321" t="s">
        <v>128</v>
      </c>
      <c r="B8" s="330"/>
      <c r="C8" s="330"/>
      <c r="D8" s="331"/>
      <c r="E8" s="331"/>
      <c r="F8" s="332" t="s">
        <v>129</v>
      </c>
      <c r="G8" s="333"/>
      <c r="H8" s="333"/>
      <c r="I8" s="334"/>
    </row>
    <row r="9" spans="1:9" ht="12.75">
      <c r="A9" s="335"/>
      <c r="C9"/>
      <c r="D9" s="327"/>
      <c r="E9" s="327"/>
      <c r="F9"/>
      <c r="G9"/>
      <c r="I9" s="319"/>
    </row>
    <row r="10" spans="1:9" ht="12.75">
      <c r="A10" s="335" t="s">
        <v>0</v>
      </c>
      <c r="B10" s="45"/>
      <c r="C10" s="45"/>
      <c r="D10" s="328"/>
      <c r="E10" s="328"/>
      <c r="F10" s="45"/>
      <c r="G10" s="45"/>
      <c r="H10" s="45"/>
      <c r="I10" s="336"/>
    </row>
    <row r="11" spans="1:9" ht="12.75">
      <c r="A11" s="545"/>
      <c r="B11" s="546"/>
      <c r="C11" s="48"/>
      <c r="D11" s="338"/>
      <c r="E11" s="338"/>
      <c r="F11" s="48"/>
      <c r="G11" s="48"/>
      <c r="H11" s="46"/>
      <c r="I11" s="339"/>
    </row>
    <row r="12" spans="1:9" ht="12.75">
      <c r="A12" s="335"/>
      <c r="B12" s="45"/>
      <c r="C12" s="45"/>
      <c r="D12" s="328"/>
      <c r="E12" s="328"/>
      <c r="F12" s="45"/>
      <c r="G12" s="45"/>
      <c r="H12" s="45"/>
      <c r="I12" s="336"/>
    </row>
    <row r="13" spans="1:9" ht="12.75">
      <c r="A13" s="340"/>
      <c r="B13" s="340"/>
      <c r="C13" s="340"/>
      <c r="D13" s="341"/>
      <c r="E13" s="342"/>
      <c r="F13" s="343"/>
      <c r="G13" s="322"/>
      <c r="H13" s="344"/>
      <c r="I13" s="345"/>
    </row>
    <row r="14" spans="1:9" ht="12.75">
      <c r="A14" s="340"/>
      <c r="B14" s="340"/>
      <c r="C14" s="340"/>
      <c r="D14" s="341"/>
      <c r="E14" s="342"/>
      <c r="F14" s="343"/>
      <c r="G14" s="322"/>
      <c r="H14" s="344"/>
      <c r="I14" s="345"/>
    </row>
    <row r="15" spans="1:9" ht="12.75">
      <c r="A15" s="346"/>
      <c r="B15" s="347"/>
      <c r="C15" s="347"/>
      <c r="D15" s="341"/>
      <c r="E15" s="342"/>
      <c r="F15" s="337"/>
      <c r="G15" s="322"/>
      <c r="H15" s="348"/>
      <c r="I15" s="345"/>
    </row>
    <row r="16" spans="1:9" ht="12.75">
      <c r="A16" s="346"/>
      <c r="B16" s="347"/>
      <c r="C16" s="347"/>
      <c r="D16" s="341"/>
      <c r="E16" s="342"/>
      <c r="F16" s="349"/>
      <c r="G16" s="322"/>
      <c r="H16" s="344"/>
      <c r="I16" s="345"/>
    </row>
    <row r="17" spans="1:9" ht="12.75">
      <c r="A17" s="346"/>
      <c r="B17" s="347"/>
      <c r="C17" s="350"/>
      <c r="D17" s="341"/>
      <c r="E17" s="342"/>
      <c r="F17" s="343"/>
      <c r="G17" s="322"/>
      <c r="H17" s="344"/>
      <c r="I17" s="345"/>
    </row>
    <row r="18" spans="1:9" ht="12.75">
      <c r="A18" s="346"/>
      <c r="B18" s="347"/>
      <c r="C18" s="350"/>
      <c r="D18" s="341"/>
      <c r="E18" s="342"/>
      <c r="F18" s="343"/>
      <c r="G18" s="322"/>
      <c r="H18" s="344"/>
      <c r="I18" s="345"/>
    </row>
    <row r="19" spans="1:9" ht="12.75">
      <c r="A19" s="346"/>
      <c r="B19" s="347"/>
      <c r="C19" s="350"/>
      <c r="D19" s="341"/>
      <c r="E19" s="342"/>
      <c r="F19" s="343"/>
      <c r="G19" s="322"/>
      <c r="H19" s="344"/>
      <c r="I19" s="345"/>
    </row>
    <row r="20" spans="1:9" ht="12.75">
      <c r="A20" s="351"/>
      <c r="B20" s="347"/>
      <c r="C20" s="347"/>
      <c r="D20" s="341"/>
      <c r="E20" s="342"/>
      <c r="F20" s="337"/>
      <c r="G20" s="322"/>
      <c r="H20" s="348"/>
      <c r="I20" s="345"/>
    </row>
    <row r="21" spans="1:9" ht="12.75">
      <c r="A21" s="346"/>
      <c r="B21" s="347"/>
      <c r="C21" s="350"/>
      <c r="D21" s="341"/>
      <c r="E21" s="342"/>
      <c r="F21" s="343"/>
      <c r="G21" s="322"/>
      <c r="H21" s="344"/>
      <c r="I21" s="345"/>
    </row>
    <row r="22" spans="1:9" ht="12.75">
      <c r="A22" s="352"/>
      <c r="B22" s="347"/>
      <c r="C22" s="347"/>
      <c r="D22" s="341"/>
      <c r="E22" s="353"/>
      <c r="F22" s="354"/>
      <c r="G22" s="322"/>
      <c r="H22" s="344"/>
      <c r="I22" s="345"/>
    </row>
    <row r="23" spans="1:9" ht="12.75">
      <c r="A23" s="346"/>
      <c r="B23" s="347"/>
      <c r="C23" s="350"/>
      <c r="D23" s="341"/>
      <c r="E23" s="342"/>
      <c r="F23" s="343"/>
      <c r="G23" s="322"/>
      <c r="H23" s="344"/>
      <c r="I23" s="345"/>
    </row>
    <row r="24" spans="1:9" ht="12.75">
      <c r="A24" s="351"/>
      <c r="B24" s="347"/>
      <c r="C24" s="347"/>
      <c r="D24" s="342"/>
      <c r="E24" s="342"/>
      <c r="F24" s="354"/>
      <c r="G24" s="322"/>
      <c r="H24" s="344"/>
      <c r="I24" s="345"/>
    </row>
    <row r="25" spans="1:9" ht="12.75">
      <c r="A25" s="355"/>
      <c r="B25" s="347"/>
      <c r="C25" s="356"/>
      <c r="D25" s="342"/>
      <c r="E25" s="342"/>
      <c r="F25" s="357"/>
      <c r="G25" s="357"/>
      <c r="H25" s="357"/>
      <c r="I25" s="323"/>
    </row>
    <row r="26" spans="1:9" ht="12.75">
      <c r="A26" s="358"/>
      <c r="B26" s="347"/>
      <c r="C26" s="359"/>
      <c r="D26" s="360"/>
      <c r="E26" s="342"/>
      <c r="F26" s="547"/>
      <c r="G26" s="547"/>
      <c r="H26" s="547"/>
      <c r="I26" s="362"/>
    </row>
    <row r="27" spans="1:9" ht="12.75">
      <c r="A27" s="358"/>
      <c r="B27" s="347"/>
      <c r="C27" s="359"/>
      <c r="D27" s="363"/>
      <c r="E27" s="363"/>
      <c r="F27" s="361"/>
      <c r="G27" s="361"/>
      <c r="H27" s="361"/>
      <c r="I27" s="362"/>
    </row>
    <row r="28" spans="1:9" ht="12.75">
      <c r="A28" s="364"/>
      <c r="B28" s="365"/>
      <c r="C28" s="366"/>
      <c r="D28" s="367"/>
      <c r="E28" s="353"/>
      <c r="F28" s="361"/>
      <c r="G28" s="322"/>
      <c r="H28" s="368"/>
      <c r="I28" s="345"/>
    </row>
    <row r="29" spans="1:9" ht="12.75">
      <c r="A29" s="369"/>
      <c r="B29" s="370"/>
      <c r="C29" s="371"/>
      <c r="D29" s="372"/>
      <c r="E29" s="363"/>
      <c r="F29" s="361"/>
      <c r="G29" s="322"/>
      <c r="H29" s="368"/>
      <c r="I29" s="345"/>
    </row>
    <row r="30" spans="1:9" ht="12.75">
      <c r="A30" s="358"/>
      <c r="B30" s="373"/>
      <c r="C30" s="359"/>
      <c r="D30" s="342"/>
      <c r="E30" s="342"/>
      <c r="F30" s="361"/>
      <c r="G30" s="368"/>
      <c r="H30" s="368"/>
      <c r="I30" s="362"/>
    </row>
    <row r="31" spans="1:9" ht="12.75">
      <c r="A31" s="358"/>
      <c r="B31" s="373"/>
      <c r="C31" s="359"/>
      <c r="D31" s="342"/>
      <c r="E31" s="342"/>
      <c r="F31" s="361"/>
      <c r="G31" s="322"/>
      <c r="H31" s="368"/>
      <c r="I31" s="345"/>
    </row>
    <row r="32" spans="1:9" ht="12.75">
      <c r="A32" s="358"/>
      <c r="B32" s="373"/>
      <c r="C32" s="374"/>
      <c r="D32" s="360"/>
      <c r="E32" s="360"/>
      <c r="F32" s="375"/>
      <c r="G32" s="375"/>
      <c r="H32" s="375"/>
      <c r="I32" s="362"/>
    </row>
    <row r="33" spans="1:9" ht="12.75">
      <c r="A33" s="358"/>
      <c r="B33" s="373"/>
      <c r="C33" s="374"/>
      <c r="D33" s="360"/>
      <c r="E33" s="360"/>
      <c r="F33" s="375"/>
      <c r="G33" s="376"/>
      <c r="H33" s="368"/>
      <c r="I33" s="345"/>
    </row>
    <row r="34" spans="1:9" ht="12.75">
      <c r="A34" s="355"/>
      <c r="B34" s="347"/>
      <c r="C34" s="377"/>
      <c r="D34" s="360"/>
      <c r="E34" s="360"/>
      <c r="F34" s="340"/>
      <c r="G34" s="340"/>
      <c r="H34" s="340"/>
      <c r="I34" s="323"/>
    </row>
    <row r="35" spans="1:9" ht="12.75">
      <c r="A35" s="355"/>
      <c r="B35" s="347"/>
      <c r="C35" s="377"/>
      <c r="D35" s="378"/>
      <c r="E35" s="360"/>
      <c r="F35" s="361"/>
      <c r="G35" s="340"/>
      <c r="H35" s="379"/>
      <c r="I35" s="345"/>
    </row>
    <row r="36" spans="1:9" ht="12.75">
      <c r="A36" s="380"/>
      <c r="B36" s="381"/>
      <c r="C36" s="377"/>
      <c r="D36" s="360"/>
      <c r="E36" s="360"/>
      <c r="F36" s="340"/>
      <c r="G36" s="340"/>
      <c r="H36" s="340"/>
      <c r="I36" s="323"/>
    </row>
    <row r="37" spans="1:9" ht="12.75">
      <c r="A37" s="355"/>
      <c r="B37" s="347"/>
      <c r="C37" s="377"/>
      <c r="D37" s="360"/>
      <c r="E37" s="360"/>
      <c r="F37" s="340"/>
      <c r="G37" s="340"/>
      <c r="H37" s="340"/>
      <c r="I37" s="323"/>
    </row>
    <row r="38" spans="1:9" ht="13.5" thickBot="1">
      <c r="A38" s="355"/>
      <c r="B38" s="347"/>
      <c r="C38" s="377"/>
      <c r="D38" s="360"/>
      <c r="E38" s="360"/>
      <c r="F38" s="340"/>
      <c r="G38" s="46"/>
      <c r="H38" s="46"/>
      <c r="I38" s="382"/>
    </row>
    <row r="39" spans="1:9" ht="12.75">
      <c r="A39" s="355"/>
      <c r="B39" s="347"/>
      <c r="C39" s="377"/>
      <c r="D39" s="360"/>
      <c r="E39" s="383" t="s">
        <v>31</v>
      </c>
      <c r="F39" s="324"/>
      <c r="G39" s="340"/>
      <c r="H39" s="384"/>
      <c r="I39" s="385"/>
    </row>
    <row r="40" spans="1:9" ht="12.75">
      <c r="A40" s="355"/>
      <c r="B40" s="347"/>
      <c r="C40" s="377"/>
      <c r="D40" s="360"/>
      <c r="E40" s="386" t="s">
        <v>32</v>
      </c>
      <c r="F40" s="325"/>
      <c r="G40" s="379">
        <v>1</v>
      </c>
      <c r="H40" s="387">
        <v>0</v>
      </c>
      <c r="I40" s="388" t="e">
        <f>H40/H50</f>
        <v>#DIV/0!</v>
      </c>
    </row>
    <row r="41" spans="1:9" ht="12.75">
      <c r="A41" s="355"/>
      <c r="B41" s="347"/>
      <c r="C41" s="377"/>
      <c r="D41" s="360"/>
      <c r="E41" s="386" t="s">
        <v>33</v>
      </c>
      <c r="F41" s="325"/>
      <c r="G41" s="379">
        <v>2</v>
      </c>
      <c r="H41" s="387">
        <f>D15+D16</f>
        <v>0</v>
      </c>
      <c r="I41" s="388" t="e">
        <f>H41/H50</f>
        <v>#DIV/0!</v>
      </c>
    </row>
    <row r="42" spans="1:9" ht="12.75">
      <c r="A42" s="355"/>
      <c r="B42" s="347"/>
      <c r="C42" s="377"/>
      <c r="D42" s="360"/>
      <c r="E42" s="386" t="s">
        <v>34</v>
      </c>
      <c r="F42" s="325"/>
      <c r="G42" s="379">
        <v>3</v>
      </c>
      <c r="H42" s="387">
        <v>0</v>
      </c>
      <c r="I42" s="388" t="e">
        <f>H42/H50</f>
        <v>#DIV/0!</v>
      </c>
    </row>
    <row r="43" spans="1:9" ht="12.75">
      <c r="A43" s="355"/>
      <c r="B43" s="347"/>
      <c r="C43" s="377"/>
      <c r="D43" s="360"/>
      <c r="E43" s="386" t="s">
        <v>35</v>
      </c>
      <c r="F43" s="325"/>
      <c r="G43" s="379">
        <v>4</v>
      </c>
      <c r="H43" s="387">
        <f>D13+D18+D31</f>
        <v>0</v>
      </c>
      <c r="I43" s="388" t="e">
        <f>H43/H50</f>
        <v>#DIV/0!</v>
      </c>
    </row>
    <row r="44" spans="1:9" ht="12.75">
      <c r="A44" s="355"/>
      <c r="B44" s="347"/>
      <c r="C44" s="377"/>
      <c r="D44" s="360"/>
      <c r="E44" s="386" t="s">
        <v>36</v>
      </c>
      <c r="F44" s="325"/>
      <c r="G44" s="379">
        <v>5</v>
      </c>
      <c r="H44" s="387">
        <v>0</v>
      </c>
      <c r="I44" s="388" t="e">
        <f>H44/H50</f>
        <v>#DIV/0!</v>
      </c>
    </row>
    <row r="45" spans="1:9" ht="12.75">
      <c r="A45" s="355"/>
      <c r="B45" s="347"/>
      <c r="C45" s="377"/>
      <c r="D45" s="360"/>
      <c r="E45" s="386" t="s">
        <v>37</v>
      </c>
      <c r="F45" s="325"/>
      <c r="G45" s="379">
        <v>6</v>
      </c>
      <c r="H45" s="387">
        <f>D14+D17+SUM(D19:D24)+SUM(D28:D29)+D33+D35</f>
        <v>0</v>
      </c>
      <c r="I45" s="388" t="e">
        <f>H45/H50</f>
        <v>#DIV/0!</v>
      </c>
    </row>
    <row r="46" spans="1:9" ht="12.75">
      <c r="A46" s="355"/>
      <c r="B46" s="347"/>
      <c r="C46" s="377"/>
      <c r="D46" s="360"/>
      <c r="E46" s="386" t="s">
        <v>38</v>
      </c>
      <c r="F46" s="325"/>
      <c r="G46" s="379">
        <v>7</v>
      </c>
      <c r="H46" s="387">
        <v>0</v>
      </c>
      <c r="I46" s="388" t="e">
        <f>H46/H50</f>
        <v>#DIV/0!</v>
      </c>
    </row>
    <row r="47" spans="1:9" ht="12.75">
      <c r="A47" s="355"/>
      <c r="B47" s="347"/>
      <c r="C47" s="377"/>
      <c r="D47" s="360"/>
      <c r="E47" s="386" t="s">
        <v>40</v>
      </c>
      <c r="F47" s="325"/>
      <c r="G47" s="379">
        <v>8</v>
      </c>
      <c r="H47" s="387">
        <v>0</v>
      </c>
      <c r="I47" s="388" t="e">
        <f>H47/H50</f>
        <v>#DIV/0!</v>
      </c>
    </row>
    <row r="48" spans="1:9" ht="13.5" thickBot="1">
      <c r="A48" s="355"/>
      <c r="B48" s="347"/>
      <c r="C48" s="377"/>
      <c r="D48" s="360"/>
      <c r="E48" s="389" t="s">
        <v>39</v>
      </c>
      <c r="F48" s="326"/>
      <c r="G48" s="379">
        <v>9</v>
      </c>
      <c r="H48" s="387">
        <v>0</v>
      </c>
      <c r="I48" s="388" t="e">
        <f>H48/H50</f>
        <v>#DIV/0!</v>
      </c>
    </row>
    <row r="49" spans="1:9" ht="12.75">
      <c r="A49" s="355"/>
      <c r="B49" s="347"/>
      <c r="C49" s="377"/>
      <c r="D49" s="360"/>
      <c r="E49" s="360"/>
      <c r="F49" s="340"/>
      <c r="G49" s="340"/>
      <c r="H49" s="384"/>
      <c r="I49" s="385"/>
    </row>
    <row r="50" spans="1:9" ht="12.75">
      <c r="A50" s="355"/>
      <c r="B50" s="347"/>
      <c r="C50" s="377"/>
      <c r="D50" s="360"/>
      <c r="E50" s="360"/>
      <c r="F50" s="379" t="s">
        <v>12</v>
      </c>
      <c r="G50" s="340"/>
      <c r="H50" s="390">
        <f>SUM(H40:H48)</f>
        <v>0</v>
      </c>
      <c r="I50" s="391" t="e">
        <f>SUM(I40:I48)</f>
        <v>#DIV/0!</v>
      </c>
    </row>
  </sheetData>
  <sheetProtection/>
  <mergeCells count="2">
    <mergeCell ref="A11:B11"/>
    <mergeCell ref="F26:H26"/>
  </mergeCells>
  <printOptions/>
  <pageMargins left="0.75" right="0.75" top="1" bottom="1" header="0.5" footer="0.5"/>
  <pageSetup fitToHeight="1" fitToWidth="1" horizontalDpi="600" verticalDpi="600" orientation="landscape" paperSize="3" scale="48" r:id="rId1"/>
</worksheet>
</file>

<file path=xl/worksheets/sheet5.xml><?xml version="1.0" encoding="utf-8"?>
<worksheet xmlns="http://schemas.openxmlformats.org/spreadsheetml/2006/main" xmlns:r="http://schemas.openxmlformats.org/officeDocument/2006/relationships">
  <dimension ref="A1:T65"/>
  <sheetViews>
    <sheetView zoomScalePageLayoutView="0" workbookViewId="0" topLeftCell="A1">
      <selection activeCell="B4" sqref="B4"/>
    </sheetView>
  </sheetViews>
  <sheetFormatPr defaultColWidth="9.140625" defaultRowHeight="12.75"/>
  <cols>
    <col min="2" max="2" width="12.28125" style="0" customWidth="1"/>
    <col min="10" max="10" width="10.57421875" style="0" customWidth="1"/>
    <col min="11" max="11" width="11.28125" style="0" customWidth="1"/>
  </cols>
  <sheetData>
    <row r="1" spans="1:15" ht="20.25">
      <c r="A1" s="395" t="s">
        <v>144</v>
      </c>
      <c r="B1" s="395"/>
      <c r="C1" s="395"/>
      <c r="D1" s="396"/>
      <c r="E1" s="396"/>
      <c r="F1" s="396"/>
      <c r="G1" s="396"/>
      <c r="H1" s="397"/>
      <c r="I1" s="397"/>
      <c r="J1" s="396"/>
      <c r="K1" s="396"/>
      <c r="L1" s="396"/>
      <c r="M1" s="396"/>
      <c r="N1" s="396"/>
      <c r="O1" s="396"/>
    </row>
    <row r="2" spans="1:15" ht="21" thickBot="1">
      <c r="A2" s="398">
        <v>40057</v>
      </c>
      <c r="B2" s="395"/>
      <c r="C2" s="395"/>
      <c r="D2" s="396"/>
      <c r="E2" s="396"/>
      <c r="F2" s="396"/>
      <c r="G2" s="396"/>
      <c r="H2" s="397"/>
      <c r="I2" s="397"/>
      <c r="J2" s="396"/>
      <c r="K2" s="396"/>
      <c r="L2" s="396"/>
      <c r="M2" s="396"/>
      <c r="N2" s="396"/>
      <c r="O2" s="396"/>
    </row>
    <row r="3" spans="1:18" ht="51.75" thickBot="1">
      <c r="A3" s="399" t="s">
        <v>145</v>
      </c>
      <c r="B3" s="399" t="s">
        <v>146</v>
      </c>
      <c r="C3" s="400" t="s">
        <v>141</v>
      </c>
      <c r="D3" s="401" t="s">
        <v>147</v>
      </c>
      <c r="E3" s="402"/>
      <c r="F3" s="402"/>
      <c r="G3" s="403"/>
      <c r="H3" s="404"/>
      <c r="I3" s="405" t="s">
        <v>148</v>
      </c>
      <c r="J3" s="405" t="s">
        <v>149</v>
      </c>
      <c r="K3" s="405" t="s">
        <v>150</v>
      </c>
      <c r="L3" s="405" t="s">
        <v>151</v>
      </c>
      <c r="M3" s="405" t="s">
        <v>152</v>
      </c>
      <c r="N3" s="405" t="s">
        <v>153</v>
      </c>
      <c r="O3" s="405" t="s">
        <v>154</v>
      </c>
      <c r="P3" s="405" t="s">
        <v>155</v>
      </c>
      <c r="Q3" s="405" t="s">
        <v>156</v>
      </c>
      <c r="R3" s="405" t="s">
        <v>157</v>
      </c>
    </row>
    <row r="4" spans="1:15" ht="15.75">
      <c r="A4" s="406"/>
      <c r="B4" s="406"/>
      <c r="C4" s="407"/>
      <c r="D4" s="9"/>
      <c r="E4" s="408"/>
      <c r="F4" s="408"/>
      <c r="G4" s="408"/>
      <c r="H4" s="405"/>
      <c r="I4" s="405"/>
      <c r="J4" s="405"/>
      <c r="K4" s="405"/>
      <c r="L4" s="405"/>
      <c r="M4" s="405"/>
      <c r="N4" s="405"/>
      <c r="O4" s="405"/>
    </row>
    <row r="5" spans="1:14" ht="16.5" thickBot="1">
      <c r="A5" s="409"/>
      <c r="B5" s="410"/>
      <c r="C5" s="411"/>
      <c r="D5" s="10" t="s">
        <v>158</v>
      </c>
      <c r="E5" s="412"/>
      <c r="F5" s="412"/>
      <c r="G5" s="412"/>
      <c r="H5" s="404"/>
      <c r="I5" s="413"/>
      <c r="J5" s="414"/>
      <c r="K5" s="414"/>
      <c r="L5" s="414"/>
      <c r="M5" s="414"/>
      <c r="N5" s="414"/>
    </row>
    <row r="6" spans="1:20" ht="16.5" thickBot="1">
      <c r="A6" s="415">
        <v>1180</v>
      </c>
      <c r="B6" s="415" t="s">
        <v>159</v>
      </c>
      <c r="C6" s="416">
        <v>2310</v>
      </c>
      <c r="D6" s="417"/>
      <c r="E6" s="418" t="s">
        <v>161</v>
      </c>
      <c r="F6" s="418"/>
      <c r="G6" s="418"/>
      <c r="H6" s="419"/>
      <c r="I6" s="420" t="s">
        <v>140</v>
      </c>
      <c r="J6" s="421" t="s">
        <v>9</v>
      </c>
      <c r="K6" s="419"/>
      <c r="L6" s="419"/>
      <c r="M6" s="419"/>
      <c r="N6" s="422"/>
      <c r="O6" s="5"/>
      <c r="P6" s="5"/>
      <c r="Q6" s="5"/>
      <c r="R6" s="5"/>
      <c r="S6" s="5"/>
      <c r="T6" s="5"/>
    </row>
    <row r="7" spans="1:20" ht="16.5" thickBot="1">
      <c r="A7" s="415">
        <v>1180</v>
      </c>
      <c r="B7" s="415" t="s">
        <v>159</v>
      </c>
      <c r="C7" s="416">
        <v>2310</v>
      </c>
      <c r="D7" s="417"/>
      <c r="E7" s="418" t="s">
        <v>162</v>
      </c>
      <c r="F7" s="418"/>
      <c r="G7" s="418"/>
      <c r="H7" s="419"/>
      <c r="I7" s="420" t="s">
        <v>140</v>
      </c>
      <c r="J7" s="419"/>
      <c r="K7" s="419"/>
      <c r="L7" s="419"/>
      <c r="M7" s="419"/>
      <c r="N7" s="422"/>
      <c r="O7" s="5"/>
      <c r="P7" s="5"/>
      <c r="Q7" s="5"/>
      <c r="R7" s="5"/>
      <c r="S7" s="5"/>
      <c r="T7" s="5"/>
    </row>
    <row r="8" spans="1:20" ht="16.5" thickBot="1">
      <c r="A8" s="415">
        <v>1180</v>
      </c>
      <c r="B8" s="415" t="s">
        <v>159</v>
      </c>
      <c r="C8" s="416">
        <v>2310</v>
      </c>
      <c r="D8" s="417"/>
      <c r="E8" s="418" t="s">
        <v>163</v>
      </c>
      <c r="F8" s="418"/>
      <c r="G8" s="418"/>
      <c r="H8" s="419"/>
      <c r="I8" s="420" t="s">
        <v>140</v>
      </c>
      <c r="J8" s="419"/>
      <c r="K8" s="419"/>
      <c r="L8" s="419"/>
      <c r="M8" s="419"/>
      <c r="N8" s="422"/>
      <c r="O8" s="5"/>
      <c r="P8" s="5"/>
      <c r="Q8" s="5"/>
      <c r="R8" s="5"/>
      <c r="S8" s="5"/>
      <c r="T8" s="5"/>
    </row>
    <row r="9" spans="1:20" ht="15.75">
      <c r="A9" s="415"/>
      <c r="B9" s="415"/>
      <c r="C9" s="423"/>
      <c r="D9" s="424"/>
      <c r="E9" s="425"/>
      <c r="F9" s="425"/>
      <c r="G9" s="425"/>
      <c r="H9" s="392"/>
      <c r="I9" s="426"/>
      <c r="J9" s="392"/>
      <c r="K9" s="392"/>
      <c r="L9" s="392"/>
      <c r="M9" s="392"/>
      <c r="N9" s="392"/>
      <c r="O9" s="5" t="s">
        <v>164</v>
      </c>
      <c r="P9" s="5" t="s">
        <v>165</v>
      </c>
      <c r="Q9" s="5">
        <v>300</v>
      </c>
      <c r="R9" s="5">
        <v>300</v>
      </c>
      <c r="S9" s="5"/>
      <c r="T9" s="5"/>
    </row>
    <row r="10" spans="1:20" ht="15.75">
      <c r="A10" s="415"/>
      <c r="B10" s="415"/>
      <c r="C10" s="423"/>
      <c r="D10" s="424"/>
      <c r="E10" s="425"/>
      <c r="F10" s="425"/>
      <c r="G10" s="425"/>
      <c r="H10" s="392"/>
      <c r="I10" s="426"/>
      <c r="J10" s="392"/>
      <c r="K10" s="392"/>
      <c r="L10" s="392"/>
      <c r="M10" s="392"/>
      <c r="N10" s="392"/>
      <c r="O10" s="427" t="s">
        <v>166</v>
      </c>
      <c r="P10" t="s">
        <v>167</v>
      </c>
      <c r="Q10">
        <v>40</v>
      </c>
      <c r="R10">
        <v>40</v>
      </c>
      <c r="S10" s="5"/>
      <c r="T10" s="5"/>
    </row>
    <row r="11" spans="1:14" ht="26.25" thickBot="1">
      <c r="A11" s="409"/>
      <c r="B11" s="410"/>
      <c r="C11" s="411"/>
      <c r="D11" s="10"/>
      <c r="E11" s="428" t="s">
        <v>168</v>
      </c>
      <c r="F11" s="428"/>
      <c r="G11" s="428"/>
      <c r="H11" s="404"/>
      <c r="I11" s="429" t="s">
        <v>169</v>
      </c>
      <c r="J11" s="414"/>
      <c r="K11" s="414"/>
      <c r="L11" s="414"/>
      <c r="M11" s="414"/>
      <c r="N11" s="414"/>
    </row>
    <row r="12" spans="1:14" ht="39" thickBot="1">
      <c r="A12" s="415">
        <v>1180</v>
      </c>
      <c r="B12" s="415" t="s">
        <v>159</v>
      </c>
      <c r="C12" s="430">
        <v>2410</v>
      </c>
      <c r="D12" s="431"/>
      <c r="E12" s="432"/>
      <c r="F12" s="433" t="s">
        <v>170</v>
      </c>
      <c r="G12" s="433"/>
      <c r="H12" s="434"/>
      <c r="I12" s="435" t="s">
        <v>171</v>
      </c>
      <c r="J12" s="436">
        <v>40039</v>
      </c>
      <c r="K12" s="436">
        <v>40039</v>
      </c>
      <c r="L12" s="437"/>
      <c r="M12" s="437"/>
      <c r="N12" s="438"/>
    </row>
    <row r="13" spans="1:14" ht="26.25" thickBot="1">
      <c r="A13" s="415">
        <v>1180</v>
      </c>
      <c r="B13" s="415" t="s">
        <v>159</v>
      </c>
      <c r="C13" s="430">
        <v>2420</v>
      </c>
      <c r="D13" s="431"/>
      <c r="E13" s="432"/>
      <c r="F13" s="433" t="s">
        <v>172</v>
      </c>
      <c r="G13" s="433"/>
      <c r="H13" s="434"/>
      <c r="I13" s="435" t="s">
        <v>173</v>
      </c>
      <c r="J13" s="436">
        <v>40039</v>
      </c>
      <c r="K13" s="436">
        <v>40039</v>
      </c>
      <c r="L13" s="437"/>
      <c r="M13" s="437"/>
      <c r="N13" s="438"/>
    </row>
    <row r="14" spans="1:14" ht="39" thickBot="1">
      <c r="A14" s="415">
        <v>1180</v>
      </c>
      <c r="B14" s="415" t="s">
        <v>159</v>
      </c>
      <c r="C14" s="430">
        <v>2430</v>
      </c>
      <c r="D14" s="431"/>
      <c r="E14" s="432"/>
      <c r="F14" s="433" t="s">
        <v>174</v>
      </c>
      <c r="G14" s="433"/>
      <c r="H14" s="434"/>
      <c r="I14" s="435" t="s">
        <v>171</v>
      </c>
      <c r="J14" s="436">
        <v>40039</v>
      </c>
      <c r="K14" s="436">
        <v>40039</v>
      </c>
      <c r="L14" s="437"/>
      <c r="M14" s="437"/>
      <c r="N14" s="438"/>
    </row>
    <row r="15" spans="1:14" ht="26.25" thickBot="1">
      <c r="A15" s="415">
        <v>1180</v>
      </c>
      <c r="B15" s="415" t="s">
        <v>159</v>
      </c>
      <c r="C15" s="430">
        <v>2440</v>
      </c>
      <c r="D15" s="431"/>
      <c r="E15" s="432"/>
      <c r="F15" s="433" t="s">
        <v>175</v>
      </c>
      <c r="G15" s="433"/>
      <c r="H15" s="434"/>
      <c r="I15" s="435" t="s">
        <v>176</v>
      </c>
      <c r="J15" s="436">
        <v>40039</v>
      </c>
      <c r="K15" s="436">
        <v>40039</v>
      </c>
      <c r="L15" s="437"/>
      <c r="M15" s="437"/>
      <c r="N15" s="438"/>
    </row>
    <row r="16" spans="1:14" ht="26.25" thickBot="1">
      <c r="A16" s="415">
        <v>1180</v>
      </c>
      <c r="B16" s="415" t="s">
        <v>159</v>
      </c>
      <c r="C16" s="430">
        <v>2450</v>
      </c>
      <c r="D16" s="431"/>
      <c r="E16" s="432"/>
      <c r="F16" s="433" t="s">
        <v>177</v>
      </c>
      <c r="G16" s="433"/>
      <c r="H16" s="434"/>
      <c r="I16" s="435" t="s">
        <v>176</v>
      </c>
      <c r="J16" s="436">
        <v>40039</v>
      </c>
      <c r="K16" s="436">
        <v>40039</v>
      </c>
      <c r="L16" s="437"/>
      <c r="M16" s="437"/>
      <c r="N16" s="438"/>
    </row>
    <row r="17" spans="1:14" ht="26.25" thickBot="1">
      <c r="A17" s="415">
        <v>1180</v>
      </c>
      <c r="B17" s="415" t="s">
        <v>159</v>
      </c>
      <c r="C17" s="430">
        <v>2460</v>
      </c>
      <c r="D17" s="431"/>
      <c r="E17" s="432"/>
      <c r="F17" s="433" t="s">
        <v>178</v>
      </c>
      <c r="G17" s="433"/>
      <c r="H17" s="434"/>
      <c r="I17" s="439" t="s">
        <v>179</v>
      </c>
      <c r="J17" s="440"/>
      <c r="K17" s="440"/>
      <c r="L17" s="419"/>
      <c r="M17" s="419"/>
      <c r="N17" s="422"/>
    </row>
    <row r="18" spans="1:14" ht="16.5" thickBot="1">
      <c r="A18" s="409"/>
      <c r="B18" s="410"/>
      <c r="C18" s="441"/>
      <c r="D18" s="10"/>
      <c r="E18" s="412"/>
      <c r="F18" s="428" t="s">
        <v>180</v>
      </c>
      <c r="G18" s="428"/>
      <c r="H18" s="404"/>
      <c r="I18" s="442" t="s">
        <v>181</v>
      </c>
      <c r="J18" s="443"/>
      <c r="K18" s="443"/>
      <c r="L18" s="8"/>
      <c r="M18" s="8"/>
      <c r="N18" s="8"/>
    </row>
    <row r="19" spans="1:14" ht="16.5" thickBot="1">
      <c r="A19" s="415">
        <v>1180</v>
      </c>
      <c r="B19" s="415" t="s">
        <v>159</v>
      </c>
      <c r="C19" s="430">
        <v>2470</v>
      </c>
      <c r="D19" s="431"/>
      <c r="E19" s="432"/>
      <c r="F19" s="432"/>
      <c r="G19" s="433" t="s">
        <v>182</v>
      </c>
      <c r="H19" s="434"/>
      <c r="I19" s="435" t="s">
        <v>181</v>
      </c>
      <c r="J19" s="436">
        <v>40039</v>
      </c>
      <c r="K19" s="436">
        <v>40039</v>
      </c>
      <c r="L19" s="444"/>
      <c r="M19" s="437"/>
      <c r="N19" s="438"/>
    </row>
    <row r="20" spans="1:14" ht="26.25" thickBot="1">
      <c r="A20" s="415">
        <v>1180</v>
      </c>
      <c r="B20" s="415" t="s">
        <v>159</v>
      </c>
      <c r="C20" s="430">
        <v>2475</v>
      </c>
      <c r="D20" s="431"/>
      <c r="E20" s="432"/>
      <c r="F20" s="432"/>
      <c r="G20" s="433" t="s">
        <v>183</v>
      </c>
      <c r="H20" s="434"/>
      <c r="I20" s="435" t="s">
        <v>173</v>
      </c>
      <c r="J20" s="436">
        <v>40039</v>
      </c>
      <c r="K20" s="436">
        <v>40039</v>
      </c>
      <c r="L20" s="444"/>
      <c r="M20" s="437"/>
      <c r="N20" s="438"/>
    </row>
    <row r="21" spans="1:14" ht="26.25" thickBot="1">
      <c r="A21" s="415">
        <v>1180</v>
      </c>
      <c r="B21" s="415" t="s">
        <v>159</v>
      </c>
      <c r="C21" s="445">
        <v>2480</v>
      </c>
      <c r="D21" s="446"/>
      <c r="E21" s="447"/>
      <c r="F21" s="448" t="s">
        <v>184</v>
      </c>
      <c r="G21" s="448"/>
      <c r="H21" s="449"/>
      <c r="I21" s="450" t="s">
        <v>185</v>
      </c>
      <c r="J21" s="451">
        <v>40039</v>
      </c>
      <c r="K21" s="451">
        <v>40039</v>
      </c>
      <c r="L21" s="452"/>
      <c r="M21" s="330"/>
      <c r="N21" s="394"/>
    </row>
    <row r="22" spans="1:14" ht="16.5" thickBot="1">
      <c r="A22" s="415">
        <v>1180</v>
      </c>
      <c r="B22" s="415" t="s">
        <v>159</v>
      </c>
      <c r="C22" s="430">
        <v>2490</v>
      </c>
      <c r="D22" s="431"/>
      <c r="E22" s="432"/>
      <c r="F22" s="433" t="s">
        <v>186</v>
      </c>
      <c r="G22" s="433"/>
      <c r="H22" s="434"/>
      <c r="I22" s="435" t="s">
        <v>187</v>
      </c>
      <c r="J22" s="436">
        <v>40031</v>
      </c>
      <c r="K22" s="436">
        <v>40031</v>
      </c>
      <c r="L22" s="436">
        <v>40039</v>
      </c>
      <c r="M22" s="437"/>
      <c r="N22" s="438"/>
    </row>
    <row r="23" spans="1:14" ht="26.25" thickBot="1">
      <c r="A23" s="409"/>
      <c r="B23" s="410"/>
      <c r="C23" s="411"/>
      <c r="D23" s="10" t="s">
        <v>188</v>
      </c>
      <c r="E23" s="412"/>
      <c r="F23" s="412"/>
      <c r="G23" s="412"/>
      <c r="H23" s="404"/>
      <c r="I23" s="429" t="s">
        <v>189</v>
      </c>
      <c r="J23" s="414"/>
      <c r="K23" s="414"/>
      <c r="L23" s="414"/>
      <c r="M23" s="414"/>
      <c r="N23" s="414"/>
    </row>
    <row r="24" spans="1:20" ht="16.5" thickBot="1">
      <c r="A24" s="415">
        <v>1170</v>
      </c>
      <c r="B24" s="415" t="s">
        <v>190</v>
      </c>
      <c r="C24" s="416" t="s">
        <v>160</v>
      </c>
      <c r="D24" s="417"/>
      <c r="E24" s="418" t="s">
        <v>191</v>
      </c>
      <c r="F24" s="418"/>
      <c r="G24" s="418"/>
      <c r="H24" s="419"/>
      <c r="I24" s="420" t="s">
        <v>192</v>
      </c>
      <c r="J24" s="453" t="s">
        <v>160</v>
      </c>
      <c r="K24" s="419"/>
      <c r="L24" s="419"/>
      <c r="M24" s="419"/>
      <c r="N24" s="422"/>
      <c r="O24" s="5"/>
      <c r="P24" s="5"/>
      <c r="Q24" s="5"/>
      <c r="R24" s="5"/>
      <c r="S24" s="5"/>
      <c r="T24" s="5"/>
    </row>
    <row r="25" spans="1:20" ht="25.5">
      <c r="A25" s="454"/>
      <c r="B25" s="455"/>
      <c r="C25" s="456"/>
      <c r="D25" s="457"/>
      <c r="E25" s="458" t="s">
        <v>193</v>
      </c>
      <c r="F25" s="458"/>
      <c r="G25" s="458"/>
      <c r="H25" s="459"/>
      <c r="I25" s="460" t="s">
        <v>194</v>
      </c>
      <c r="J25" s="461"/>
      <c r="K25" s="462"/>
      <c r="L25" s="462"/>
      <c r="M25" s="462"/>
      <c r="N25" s="463"/>
      <c r="O25" s="5"/>
      <c r="P25" s="5"/>
      <c r="Q25" s="5"/>
      <c r="R25" s="5"/>
      <c r="S25" s="5"/>
      <c r="T25" s="5"/>
    </row>
    <row r="26" spans="1:20" ht="345" thickBot="1">
      <c r="A26" s="415">
        <v>1170</v>
      </c>
      <c r="B26" s="415" t="s">
        <v>190</v>
      </c>
      <c r="C26" s="464">
        <v>3200</v>
      </c>
      <c r="D26" s="465"/>
      <c r="E26" s="466"/>
      <c r="F26" s="466"/>
      <c r="G26" s="466"/>
      <c r="H26" s="467" t="s">
        <v>195</v>
      </c>
      <c r="I26" s="468" t="s">
        <v>176</v>
      </c>
      <c r="J26" s="469">
        <v>40067</v>
      </c>
      <c r="K26" s="470"/>
      <c r="L26" s="470"/>
      <c r="M26" s="470"/>
      <c r="N26" s="471"/>
      <c r="O26" s="5"/>
      <c r="P26" s="5"/>
      <c r="Q26" s="5"/>
      <c r="R26" s="5"/>
      <c r="S26" s="5"/>
      <c r="T26" s="5"/>
    </row>
    <row r="27" spans="1:20" ht="25.5">
      <c r="A27" s="454"/>
      <c r="B27" s="455"/>
      <c r="C27" s="472"/>
      <c r="D27" s="457"/>
      <c r="E27" s="458" t="s">
        <v>196</v>
      </c>
      <c r="F27" s="458"/>
      <c r="G27" s="458"/>
      <c r="H27" s="459"/>
      <c r="I27" s="460" t="s">
        <v>189</v>
      </c>
      <c r="J27" s="461"/>
      <c r="K27" s="462"/>
      <c r="L27" s="462"/>
      <c r="M27" s="462"/>
      <c r="N27" s="463"/>
      <c r="O27" s="5"/>
      <c r="P27" s="5"/>
      <c r="Q27" s="5"/>
      <c r="R27" s="5"/>
      <c r="S27" s="5"/>
      <c r="T27" s="5"/>
    </row>
    <row r="28" spans="1:20" ht="268.5" thickBot="1">
      <c r="A28" s="415">
        <v>1170</v>
      </c>
      <c r="B28" s="415" t="s">
        <v>190</v>
      </c>
      <c r="C28" s="464">
        <v>3300</v>
      </c>
      <c r="D28" s="465"/>
      <c r="E28" s="466"/>
      <c r="F28" s="466"/>
      <c r="G28" s="466"/>
      <c r="H28" s="467" t="s">
        <v>197</v>
      </c>
      <c r="I28" s="468" t="s">
        <v>192</v>
      </c>
      <c r="J28" s="469">
        <v>40067</v>
      </c>
      <c r="K28" s="470"/>
      <c r="L28" s="470"/>
      <c r="M28" s="470"/>
      <c r="N28" s="471"/>
      <c r="O28" s="5"/>
      <c r="P28" s="5"/>
      <c r="Q28" s="5"/>
      <c r="R28" s="5"/>
      <c r="S28" s="5"/>
      <c r="T28" s="5"/>
    </row>
    <row r="29" spans="1:20" ht="25.5">
      <c r="A29" s="454"/>
      <c r="B29" s="455"/>
      <c r="C29" s="472"/>
      <c r="D29" s="457"/>
      <c r="E29" s="458" t="s">
        <v>198</v>
      </c>
      <c r="F29" s="458"/>
      <c r="G29" s="458"/>
      <c r="H29" s="459"/>
      <c r="I29" s="460" t="s">
        <v>189</v>
      </c>
      <c r="J29" s="461"/>
      <c r="K29" s="462"/>
      <c r="L29" s="462"/>
      <c r="M29" s="462"/>
      <c r="N29" s="463"/>
      <c r="O29" s="5"/>
      <c r="P29" s="5"/>
      <c r="Q29" s="5"/>
      <c r="R29" s="5"/>
      <c r="S29" s="5"/>
      <c r="T29" s="5"/>
    </row>
    <row r="30" spans="1:20" ht="243" thickBot="1">
      <c r="A30" s="415">
        <v>1170</v>
      </c>
      <c r="B30" s="415" t="s">
        <v>190</v>
      </c>
      <c r="C30" s="464">
        <v>3400</v>
      </c>
      <c r="D30" s="465"/>
      <c r="E30" s="466"/>
      <c r="F30" s="466"/>
      <c r="G30" s="466"/>
      <c r="H30" s="467" t="s">
        <v>199</v>
      </c>
      <c r="I30" s="468" t="s">
        <v>200</v>
      </c>
      <c r="J30" s="469">
        <v>40067</v>
      </c>
      <c r="K30" s="470"/>
      <c r="L30" s="470"/>
      <c r="M30" s="470"/>
      <c r="N30" s="471"/>
      <c r="O30" s="5"/>
      <c r="P30" s="5"/>
      <c r="Q30" s="5"/>
      <c r="R30" s="5"/>
      <c r="S30" s="5"/>
      <c r="T30" s="5"/>
    </row>
    <row r="31" spans="1:20" ht="16.5" thickBot="1">
      <c r="A31" s="473"/>
      <c r="B31" s="474"/>
      <c r="C31" s="475" t="s">
        <v>201</v>
      </c>
      <c r="D31" s="476"/>
      <c r="E31" s="477" t="s">
        <v>202</v>
      </c>
      <c r="F31" s="477"/>
      <c r="G31" s="477"/>
      <c r="H31" s="8"/>
      <c r="I31" s="413" t="s">
        <v>192</v>
      </c>
      <c r="J31" s="478"/>
      <c r="K31" s="8"/>
      <c r="L31" s="8"/>
      <c r="M31" s="8"/>
      <c r="N31" s="8"/>
      <c r="O31" s="5"/>
      <c r="P31" s="5"/>
      <c r="Q31" s="5"/>
      <c r="R31" s="5"/>
      <c r="S31" s="5"/>
      <c r="T31" s="5"/>
    </row>
    <row r="32" spans="1:14" ht="15.75">
      <c r="A32" s="409"/>
      <c r="B32" s="410"/>
      <c r="C32" s="479"/>
      <c r="D32" s="480" t="s">
        <v>203</v>
      </c>
      <c r="E32" s="481"/>
      <c r="F32" s="481"/>
      <c r="G32" s="481"/>
      <c r="H32" s="482"/>
      <c r="I32" s="460" t="s">
        <v>204</v>
      </c>
      <c r="J32" s="483"/>
      <c r="K32" s="483"/>
      <c r="L32" s="483"/>
      <c r="M32" s="483"/>
      <c r="N32" s="484"/>
    </row>
    <row r="33" spans="1:14" ht="15.75">
      <c r="A33" s="409"/>
      <c r="B33" s="410"/>
      <c r="C33" s="485"/>
      <c r="D33" s="486"/>
      <c r="E33" s="487" t="s">
        <v>205</v>
      </c>
      <c r="F33" s="487"/>
      <c r="G33" s="487"/>
      <c r="H33" s="488"/>
      <c r="I33" s="489" t="s">
        <v>206</v>
      </c>
      <c r="J33" s="490"/>
      <c r="K33" s="490"/>
      <c r="L33" s="490"/>
      <c r="M33" s="490"/>
      <c r="N33" s="491"/>
    </row>
    <row r="34" spans="1:14" ht="255.75" thickBot="1">
      <c r="A34" s="441">
        <v>1170</v>
      </c>
      <c r="B34" s="441" t="s">
        <v>207</v>
      </c>
      <c r="C34" s="464">
        <v>4100</v>
      </c>
      <c r="D34" s="446"/>
      <c r="E34" s="447"/>
      <c r="F34" s="447"/>
      <c r="G34" s="447"/>
      <c r="H34" s="492" t="s">
        <v>208</v>
      </c>
      <c r="I34" s="493" t="s">
        <v>206</v>
      </c>
      <c r="J34" s="469">
        <v>40067</v>
      </c>
      <c r="K34" s="330"/>
      <c r="L34" s="330"/>
      <c r="M34" s="330"/>
      <c r="N34" s="394"/>
    </row>
    <row r="35" spans="1:18" ht="15.75">
      <c r="A35" s="441"/>
      <c r="B35" s="441"/>
      <c r="C35" s="494"/>
      <c r="D35" s="486"/>
      <c r="E35" s="495"/>
      <c r="F35" s="495"/>
      <c r="G35" s="495"/>
      <c r="H35" s="496"/>
      <c r="I35" s="489"/>
      <c r="J35" s="497"/>
      <c r="K35" s="393"/>
      <c r="L35" s="393"/>
      <c r="M35" s="393"/>
      <c r="N35" s="393"/>
      <c r="O35" t="s">
        <v>209</v>
      </c>
      <c r="P35" t="s">
        <v>210</v>
      </c>
      <c r="Q35">
        <v>40</v>
      </c>
      <c r="R35">
        <v>80</v>
      </c>
    </row>
    <row r="36" spans="1:14" ht="16.5" thickBot="1">
      <c r="A36" s="441"/>
      <c r="B36" s="441"/>
      <c r="C36" s="498"/>
      <c r="D36" s="10" t="s">
        <v>211</v>
      </c>
      <c r="E36" s="412"/>
      <c r="F36" s="412"/>
      <c r="G36" s="412"/>
      <c r="H36" s="404"/>
      <c r="I36" s="429" t="s">
        <v>181</v>
      </c>
      <c r="J36" s="414"/>
      <c r="K36" s="414"/>
      <c r="L36" s="414"/>
      <c r="M36" s="414"/>
      <c r="N36" s="414"/>
    </row>
    <row r="37" spans="1:20" ht="16.5" thickBot="1">
      <c r="A37" s="415">
        <v>1170</v>
      </c>
      <c r="B37" s="415" t="s">
        <v>142</v>
      </c>
      <c r="C37" s="499">
        <v>5100</v>
      </c>
      <c r="D37" s="417"/>
      <c r="E37" s="418" t="s">
        <v>212</v>
      </c>
      <c r="F37" s="418"/>
      <c r="G37" s="418"/>
      <c r="H37" s="419"/>
      <c r="I37" s="435" t="s">
        <v>181</v>
      </c>
      <c r="J37" s="500">
        <v>40067</v>
      </c>
      <c r="K37" s="419"/>
      <c r="L37" s="419"/>
      <c r="M37" s="419"/>
      <c r="N37" s="422"/>
      <c r="O37" s="5"/>
      <c r="P37" s="5"/>
      <c r="Q37" s="5"/>
      <c r="R37" s="5"/>
      <c r="S37" s="5"/>
      <c r="T37" s="5"/>
    </row>
    <row r="38" spans="1:14" ht="16.5" thickBot="1">
      <c r="A38" s="415">
        <v>1170</v>
      </c>
      <c r="B38" s="415" t="s">
        <v>142</v>
      </c>
      <c r="C38" s="501">
        <v>5200</v>
      </c>
      <c r="D38" s="431"/>
      <c r="E38" s="433" t="s">
        <v>213</v>
      </c>
      <c r="F38" s="433"/>
      <c r="G38" s="433"/>
      <c r="H38" s="434"/>
      <c r="I38" s="435" t="s">
        <v>181</v>
      </c>
      <c r="J38" s="500">
        <v>40067</v>
      </c>
      <c r="K38" s="437"/>
      <c r="L38" s="437"/>
      <c r="M38" s="437"/>
      <c r="N38" s="438"/>
    </row>
    <row r="39" spans="1:14" ht="16.5" thickBot="1">
      <c r="A39" s="415">
        <v>1170</v>
      </c>
      <c r="B39" s="415" t="s">
        <v>142</v>
      </c>
      <c r="C39" s="479">
        <v>5300</v>
      </c>
      <c r="D39" s="480"/>
      <c r="E39" s="502" t="s">
        <v>214</v>
      </c>
      <c r="F39" s="502"/>
      <c r="G39" s="502"/>
      <c r="H39" s="482"/>
      <c r="I39" s="503" t="s">
        <v>181</v>
      </c>
      <c r="J39" s="504">
        <v>40067</v>
      </c>
      <c r="K39" s="505"/>
      <c r="L39" s="505"/>
      <c r="M39" s="505"/>
      <c r="N39" s="506"/>
    </row>
    <row r="40" spans="1:20" ht="15.75">
      <c r="A40" s="415">
        <v>1170</v>
      </c>
      <c r="B40" s="415" t="s">
        <v>142</v>
      </c>
      <c r="C40" s="472">
        <v>5400</v>
      </c>
      <c r="D40" s="457"/>
      <c r="E40" s="458" t="s">
        <v>215</v>
      </c>
      <c r="F40" s="458"/>
      <c r="G40" s="458"/>
      <c r="H40" s="459"/>
      <c r="I40" s="507" t="s">
        <v>181</v>
      </c>
      <c r="J40" s="508">
        <v>40067</v>
      </c>
      <c r="K40" s="459"/>
      <c r="L40" s="459"/>
      <c r="M40" s="459"/>
      <c r="N40" s="509"/>
      <c r="O40" s="5"/>
      <c r="P40" s="5"/>
      <c r="Q40" s="5"/>
      <c r="R40" s="5"/>
      <c r="S40" s="5"/>
      <c r="T40" s="5"/>
    </row>
    <row r="41" spans="1:14" ht="16.5" thickBot="1">
      <c r="A41" s="415">
        <v>1170</v>
      </c>
      <c r="B41" s="415" t="s">
        <v>142</v>
      </c>
      <c r="C41" s="510">
        <v>5500</v>
      </c>
      <c r="D41" s="446"/>
      <c r="E41" s="448" t="s">
        <v>216</v>
      </c>
      <c r="F41" s="448"/>
      <c r="G41" s="448"/>
      <c r="H41" s="449"/>
      <c r="I41" s="450" t="s">
        <v>181</v>
      </c>
      <c r="J41" s="469">
        <v>40067</v>
      </c>
      <c r="K41" s="330"/>
      <c r="L41" s="330"/>
      <c r="M41" s="330"/>
      <c r="N41" s="394"/>
    </row>
    <row r="42" spans="1:14" ht="268.5" thickBot="1">
      <c r="A42" s="415">
        <v>1170</v>
      </c>
      <c r="B42" s="415" t="s">
        <v>142</v>
      </c>
      <c r="C42" s="511">
        <v>5501</v>
      </c>
      <c r="D42" s="431"/>
      <c r="E42" s="432"/>
      <c r="F42" s="432"/>
      <c r="G42" s="432"/>
      <c r="H42" s="512" t="s">
        <v>217</v>
      </c>
      <c r="I42" s="435" t="s">
        <v>218</v>
      </c>
      <c r="J42" s="513">
        <v>40067</v>
      </c>
      <c r="K42" s="437"/>
      <c r="L42" s="437"/>
      <c r="M42" s="437"/>
      <c r="N42" s="438"/>
    </row>
    <row r="43" spans="1:18" ht="16.5" thickBot="1">
      <c r="A43" s="415"/>
      <c r="B43" s="415"/>
      <c r="C43" s="514"/>
      <c r="D43" s="480"/>
      <c r="E43" s="481"/>
      <c r="F43" s="481"/>
      <c r="G43" s="481"/>
      <c r="H43" s="515"/>
      <c r="I43" s="503"/>
      <c r="J43" s="508"/>
      <c r="K43" s="505"/>
      <c r="L43" s="505"/>
      <c r="M43" s="505"/>
      <c r="N43" s="506"/>
      <c r="O43" t="s">
        <v>143</v>
      </c>
      <c r="P43" t="s">
        <v>219</v>
      </c>
      <c r="R43">
        <v>60</v>
      </c>
    </row>
    <row r="44" spans="1:14" ht="15.75">
      <c r="A44" s="415">
        <v>1170</v>
      </c>
      <c r="B44" s="441" t="s">
        <v>220</v>
      </c>
      <c r="C44" s="516">
        <v>6100</v>
      </c>
      <c r="D44" s="480" t="s">
        <v>221</v>
      </c>
      <c r="E44" s="481"/>
      <c r="F44" s="481"/>
      <c r="G44" s="481"/>
      <c r="H44" s="482"/>
      <c r="I44" s="507" t="s">
        <v>222</v>
      </c>
      <c r="J44" s="453" t="s">
        <v>160</v>
      </c>
      <c r="K44" s="459"/>
      <c r="L44" s="459"/>
      <c r="M44" s="459"/>
      <c r="N44" s="509"/>
    </row>
    <row r="45" spans="1:20" ht="15.75">
      <c r="A45" s="415"/>
      <c r="B45" s="415"/>
      <c r="C45" s="517"/>
      <c r="D45" s="424"/>
      <c r="E45" s="425" t="s">
        <v>223</v>
      </c>
      <c r="F45" s="425"/>
      <c r="G45" s="425"/>
      <c r="H45" s="392"/>
      <c r="I45" s="380" t="s">
        <v>222</v>
      </c>
      <c r="J45" s="518"/>
      <c r="K45" s="518"/>
      <c r="L45" s="518"/>
      <c r="M45" s="518"/>
      <c r="N45" s="519"/>
      <c r="O45" s="5"/>
      <c r="P45" s="5"/>
      <c r="Q45" s="5"/>
      <c r="R45" s="5"/>
      <c r="S45" s="5"/>
      <c r="T45" s="5"/>
    </row>
    <row r="46" spans="1:20" ht="16.5" thickBot="1">
      <c r="A46" s="415"/>
      <c r="B46" s="415"/>
      <c r="C46" s="520"/>
      <c r="D46" s="465"/>
      <c r="E46" s="521" t="s">
        <v>224</v>
      </c>
      <c r="F46" s="521"/>
      <c r="G46" s="521"/>
      <c r="H46" s="470"/>
      <c r="I46" s="522" t="s">
        <v>225</v>
      </c>
      <c r="J46" s="523"/>
      <c r="K46" s="523"/>
      <c r="L46" s="523"/>
      <c r="M46" s="523"/>
      <c r="N46" s="524"/>
      <c r="O46" s="5"/>
      <c r="P46" s="5"/>
      <c r="Q46" s="5"/>
      <c r="R46" s="5"/>
      <c r="S46" s="5"/>
      <c r="T46" s="5"/>
    </row>
    <row r="47" spans="1:14" ht="16.5" thickBot="1">
      <c r="A47" s="441"/>
      <c r="B47" s="441"/>
      <c r="C47" s="411"/>
      <c r="D47" s="10" t="s">
        <v>226</v>
      </c>
      <c r="E47" s="412"/>
      <c r="F47" s="412"/>
      <c r="G47" s="412"/>
      <c r="H47" s="404"/>
      <c r="I47" s="429" t="s">
        <v>227</v>
      </c>
      <c r="J47" s="414"/>
      <c r="K47" s="414"/>
      <c r="L47" s="414"/>
      <c r="M47" s="414"/>
      <c r="N47" s="414"/>
    </row>
    <row r="48" spans="1:14" ht="16.5" thickBot="1">
      <c r="A48" s="441">
        <v>1170</v>
      </c>
      <c r="B48" s="441" t="s">
        <v>228</v>
      </c>
      <c r="C48" s="430">
        <v>7100</v>
      </c>
      <c r="D48" s="431"/>
      <c r="E48" s="433" t="s">
        <v>229</v>
      </c>
      <c r="F48" s="433"/>
      <c r="G48" s="433"/>
      <c r="H48" s="434"/>
      <c r="I48" s="435" t="s">
        <v>192</v>
      </c>
      <c r="J48" s="525" t="s">
        <v>160</v>
      </c>
      <c r="K48" s="437"/>
      <c r="L48" s="437"/>
      <c r="M48" s="437"/>
      <c r="N48" s="438"/>
    </row>
    <row r="49" spans="1:20" ht="26.25" thickBot="1">
      <c r="A49" s="441">
        <v>1170</v>
      </c>
      <c r="B49" s="441" t="s">
        <v>228</v>
      </c>
      <c r="C49" s="526">
        <v>7200</v>
      </c>
      <c r="D49" s="417"/>
      <c r="E49" s="418" t="s">
        <v>230</v>
      </c>
      <c r="F49" s="418"/>
      <c r="G49" s="418"/>
      <c r="H49" s="419"/>
      <c r="I49" s="439" t="s">
        <v>231</v>
      </c>
      <c r="J49" s="525" t="s">
        <v>160</v>
      </c>
      <c r="K49" s="419"/>
      <c r="L49" s="419"/>
      <c r="M49" s="419"/>
      <c r="N49" s="422"/>
      <c r="O49" s="5"/>
      <c r="P49" s="5"/>
      <c r="Q49" s="5"/>
      <c r="R49" s="5"/>
      <c r="S49" s="5"/>
      <c r="T49" s="5"/>
    </row>
    <row r="50" spans="1:20" ht="26.25" thickBot="1">
      <c r="A50" s="441">
        <v>1170</v>
      </c>
      <c r="B50" s="441" t="s">
        <v>228</v>
      </c>
      <c r="C50" s="527">
        <v>7300</v>
      </c>
      <c r="D50" s="465"/>
      <c r="E50" s="521" t="s">
        <v>232</v>
      </c>
      <c r="F50" s="521"/>
      <c r="G50" s="521"/>
      <c r="H50" s="470"/>
      <c r="I50" s="528" t="s">
        <v>233</v>
      </c>
      <c r="J50" s="529" t="s">
        <v>160</v>
      </c>
      <c r="K50" s="470"/>
      <c r="L50" s="470"/>
      <c r="M50" s="470"/>
      <c r="N50" s="471"/>
      <c r="O50" s="5"/>
      <c r="P50" s="5"/>
      <c r="Q50" s="5"/>
      <c r="R50" s="5"/>
      <c r="S50" s="5"/>
      <c r="T50" s="5"/>
    </row>
    <row r="51" spans="1:14" ht="16.5" thickBot="1">
      <c r="A51" s="441"/>
      <c r="B51" s="441"/>
      <c r="C51" s="411"/>
      <c r="D51" s="10" t="s">
        <v>234</v>
      </c>
      <c r="E51" s="412"/>
      <c r="F51" s="412"/>
      <c r="G51" s="412"/>
      <c r="H51" s="404"/>
      <c r="I51" s="429" t="s">
        <v>227</v>
      </c>
      <c r="J51" s="414"/>
      <c r="K51" s="414"/>
      <c r="L51" s="414"/>
      <c r="M51" s="414"/>
      <c r="N51" s="414"/>
    </row>
    <row r="52" spans="1:14" ht="16.5" thickBot="1">
      <c r="A52" s="441">
        <v>1170</v>
      </c>
      <c r="B52" s="441" t="s">
        <v>235</v>
      </c>
      <c r="C52" s="430">
        <v>8100</v>
      </c>
      <c r="D52" s="431"/>
      <c r="E52" s="433" t="s">
        <v>236</v>
      </c>
      <c r="F52" s="433"/>
      <c r="G52" s="433"/>
      <c r="H52" s="434"/>
      <c r="I52" s="530" t="s">
        <v>227</v>
      </c>
      <c r="J52" s="525" t="s">
        <v>160</v>
      </c>
      <c r="K52" s="437"/>
      <c r="L52" s="437"/>
      <c r="M52" s="437"/>
      <c r="N52" s="438"/>
    </row>
    <row r="53" spans="1:14" ht="15.75">
      <c r="A53" s="441"/>
      <c r="B53" s="441"/>
      <c r="C53" s="531"/>
      <c r="D53" s="480"/>
      <c r="E53" s="502" t="s">
        <v>237</v>
      </c>
      <c r="F53" s="502"/>
      <c r="G53" s="502"/>
      <c r="H53" s="482"/>
      <c r="I53" s="532" t="s">
        <v>227</v>
      </c>
      <c r="J53" s="462"/>
      <c r="K53" s="462"/>
      <c r="L53" s="462"/>
      <c r="M53" s="462"/>
      <c r="N53" s="463"/>
    </row>
    <row r="54" spans="1:14" ht="281.25" thickBot="1">
      <c r="A54" s="441">
        <v>1170</v>
      </c>
      <c r="B54" s="441" t="s">
        <v>235</v>
      </c>
      <c r="C54" s="464">
        <v>8200</v>
      </c>
      <c r="D54" s="446"/>
      <c r="E54" s="447"/>
      <c r="F54" s="447"/>
      <c r="G54" s="447"/>
      <c r="H54" s="492" t="s">
        <v>238</v>
      </c>
      <c r="I54" s="533" t="s">
        <v>227</v>
      </c>
      <c r="J54" s="529" t="s">
        <v>160</v>
      </c>
      <c r="K54" s="330"/>
      <c r="L54" s="330"/>
      <c r="M54" s="330"/>
      <c r="N54" s="394"/>
    </row>
    <row r="55" spans="1:18" ht="15.75">
      <c r="A55" s="441"/>
      <c r="B55" s="441"/>
      <c r="C55" s="494"/>
      <c r="D55" s="486"/>
      <c r="E55" s="495"/>
      <c r="F55" s="495"/>
      <c r="G55" s="495"/>
      <c r="H55" s="496"/>
      <c r="I55" s="534"/>
      <c r="J55" s="535"/>
      <c r="K55" s="393"/>
      <c r="L55" s="393"/>
      <c r="M55" s="393"/>
      <c r="N55" s="393"/>
      <c r="O55" t="s">
        <v>239</v>
      </c>
      <c r="P55" t="s">
        <v>240</v>
      </c>
      <c r="R55">
        <v>100</v>
      </c>
    </row>
    <row r="56" spans="1:9" ht="15.75">
      <c r="A56" s="536"/>
      <c r="B56" s="537"/>
      <c r="C56" s="411"/>
      <c r="D56" s="10"/>
      <c r="E56" s="412"/>
      <c r="F56" s="412"/>
      <c r="G56" s="412"/>
      <c r="H56" s="404"/>
      <c r="I56" s="538"/>
    </row>
    <row r="57" spans="1:9" ht="15.75">
      <c r="A57" s="536"/>
      <c r="B57" s="537"/>
      <c r="C57" s="411"/>
      <c r="D57" s="10"/>
      <c r="E57" s="412"/>
      <c r="F57" s="412"/>
      <c r="G57" s="412"/>
      <c r="H57" s="404"/>
      <c r="I57" s="538"/>
    </row>
    <row r="58" spans="1:9" ht="15.75">
      <c r="A58" s="536"/>
      <c r="B58" s="537"/>
      <c r="C58" s="411"/>
      <c r="D58" s="10"/>
      <c r="E58" s="412"/>
      <c r="F58" s="412"/>
      <c r="G58" s="412"/>
      <c r="H58" s="404"/>
      <c r="I58" s="538"/>
    </row>
    <row r="59" spans="1:19" ht="15.75">
      <c r="A59" s="536"/>
      <c r="B59" s="537"/>
      <c r="C59" s="411"/>
      <c r="D59" s="10"/>
      <c r="E59" s="412"/>
      <c r="F59" s="412"/>
      <c r="G59" s="412"/>
      <c r="H59" s="404"/>
      <c r="I59" s="538"/>
      <c r="Q59">
        <f>SUM(Q4:Q56)</f>
        <v>380</v>
      </c>
      <c r="R59">
        <f>SUM(R4:R56)</f>
        <v>580</v>
      </c>
      <c r="S59" t="s">
        <v>241</v>
      </c>
    </row>
    <row r="60" spans="1:19" ht="15.75">
      <c r="A60" s="536"/>
      <c r="B60" s="537"/>
      <c r="C60" s="411"/>
      <c r="D60" s="10"/>
      <c r="E60" s="412"/>
      <c r="F60" s="412"/>
      <c r="G60" s="412"/>
      <c r="H60" s="404"/>
      <c r="I60" s="538"/>
      <c r="Q60">
        <f>Q59/120</f>
        <v>3.1666666666666665</v>
      </c>
      <c r="R60">
        <f>R59/120</f>
        <v>4.833333333333333</v>
      </c>
      <c r="S60" t="s">
        <v>242</v>
      </c>
    </row>
    <row r="61" spans="1:9" ht="15.75">
      <c r="A61" s="536"/>
      <c r="B61" s="537"/>
      <c r="C61" s="411"/>
      <c r="D61" s="10"/>
      <c r="E61" s="412"/>
      <c r="F61" s="412"/>
      <c r="G61" s="412"/>
      <c r="H61" s="404"/>
      <c r="I61" s="538"/>
    </row>
    <row r="62" spans="1:16" ht="15.75">
      <c r="A62" s="536"/>
      <c r="B62" s="537"/>
      <c r="C62" s="411"/>
      <c r="D62" s="10"/>
      <c r="E62" s="412"/>
      <c r="F62" s="412"/>
      <c r="G62" s="412"/>
      <c r="H62" s="404"/>
      <c r="I62" s="538"/>
      <c r="O62" t="s">
        <v>243</v>
      </c>
      <c r="P62" s="539">
        <v>40101</v>
      </c>
    </row>
    <row r="63" spans="1:17" ht="15.75">
      <c r="A63" s="536"/>
      <c r="B63" s="537"/>
      <c r="C63" s="411"/>
      <c r="D63" s="10"/>
      <c r="E63" s="412"/>
      <c r="F63" s="412"/>
      <c r="G63" s="412"/>
      <c r="H63" s="404"/>
      <c r="I63" s="538"/>
      <c r="O63" t="s">
        <v>244</v>
      </c>
      <c r="P63" s="539">
        <v>40224</v>
      </c>
      <c r="Q63" s="539" t="s">
        <v>245</v>
      </c>
    </row>
    <row r="64" spans="1:16" ht="15.75">
      <c r="A64" s="536"/>
      <c r="B64" s="537"/>
      <c r="C64" s="411"/>
      <c r="D64" s="10"/>
      <c r="E64" s="412"/>
      <c r="F64" s="412"/>
      <c r="G64" s="412"/>
      <c r="H64" s="404"/>
      <c r="I64" s="538"/>
      <c r="O64" t="s">
        <v>246</v>
      </c>
      <c r="P64" s="539">
        <v>40224</v>
      </c>
    </row>
    <row r="65" spans="1:18" ht="15.75">
      <c r="A65" s="536"/>
      <c r="B65" s="537"/>
      <c r="C65" s="411"/>
      <c r="D65" s="10"/>
      <c r="E65" s="412"/>
      <c r="F65" s="412"/>
      <c r="G65" s="412"/>
      <c r="H65" s="404"/>
      <c r="I65" s="538"/>
      <c r="O65" t="s">
        <v>247</v>
      </c>
      <c r="P65" s="539">
        <v>40527</v>
      </c>
      <c r="Q65" t="s">
        <v>9</v>
      </c>
      <c r="R65" t="s">
        <v>248</v>
      </c>
    </row>
  </sheetData>
  <sheetProtection/>
  <printOptions/>
  <pageMargins left="0.5" right="0.5" top="0.5" bottom="0.5" header="0.5" footer="0.5"/>
  <pageSetup horizontalDpi="600" verticalDpi="600" orientation="portrait"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2010-07-12T15:05:11Z</cp:lastPrinted>
  <dcterms:created xsi:type="dcterms:W3CDTF">2001-10-24T18:11:20Z</dcterms:created>
  <dcterms:modified xsi:type="dcterms:W3CDTF">2010-07-12T15:48:12Z</dcterms:modified>
  <cp:category/>
  <cp:version/>
  <cp:contentType/>
  <cp:contentStatus/>
</cp:coreProperties>
</file>