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4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'Sheet1'!$A$1:$K$65</definedName>
  </definedNames>
  <calcPr fullCalcOnLoad="1"/>
</workbook>
</file>

<file path=xl/sharedStrings.xml><?xml version="1.0" encoding="utf-8"?>
<sst xmlns="http://schemas.openxmlformats.org/spreadsheetml/2006/main" count="116" uniqueCount="114">
  <si>
    <t>NSTX UPGRADE CD-2 COST ESTIMATE</t>
  </si>
  <si>
    <t>Project Estimate</t>
  </si>
  <si>
    <t>Lehman Estimate</t>
  </si>
  <si>
    <t>DESCRIPTION</t>
  </si>
  <si>
    <t>Contingency</t>
  </si>
  <si>
    <t>TPC</t>
  </si>
  <si>
    <t>% Contingency (on ETC from 5/1/2010)</t>
  </si>
  <si>
    <t>ACWP</t>
  </si>
  <si>
    <t>ETC</t>
  </si>
  <si>
    <t>%</t>
  </si>
  <si>
    <t>Actual Cost</t>
  </si>
  <si>
    <t>ACT CODE</t>
  </si>
  <si>
    <t xml:space="preserve">       FY       2009</t>
  </si>
  <si>
    <t xml:space="preserve">       FY       2010</t>
  </si>
  <si>
    <t xml:space="preserve">Job: 1000 - CSU Analytical Support-TITUS        </t>
  </si>
  <si>
    <t>1000 - Job: 1000 - CSU Analytical Support-TITUS</t>
  </si>
  <si>
    <t>Job: 1001 - CS Plasma Facing Components-TRESEMER</t>
  </si>
  <si>
    <t>1001 - Job: 1001 - CS Plasma Facing Components-TRESEMER</t>
  </si>
  <si>
    <t>Job: 1002 -Passive Plate Analysis &amp;Upgrade-TITUS</t>
  </si>
  <si>
    <t>1002 - Job: 1002 -Passive Plate Analysis &amp;Upgrade-TITUS</t>
  </si>
  <si>
    <t xml:space="preserve">Job: 1200 - Vacuum Vsl &amp; Struct Support-SMITH   </t>
  </si>
  <si>
    <t>1200 - Job: 1200 - Vacuum Vsl &amp; Struct Support-SMITH</t>
  </si>
  <si>
    <t xml:space="preserve">Job: 1201 - Outer TF Structures-SMITH           </t>
  </si>
  <si>
    <t xml:space="preserve">Job: 1202 - Outer PF2 Coil Structures-SMITH     </t>
  </si>
  <si>
    <t xml:space="preserve">Job: 1203 - PF3 Support.-SMITH                  </t>
  </si>
  <si>
    <t xml:space="preserve">Job: 1204 - PF4/5 Leads &amp; Radial Supports-SMITH </t>
  </si>
  <si>
    <t>Job: 1205 - Umbrella-SMITH</t>
  </si>
  <si>
    <t>Job: 1206 - Pedestal -SMITH</t>
  </si>
  <si>
    <t xml:space="preserve">Job: 1207 - Vessel Legs -SMITH                  </t>
  </si>
  <si>
    <t xml:space="preserve">Job: 1208 - PF4&amp;5 Verticle Support-SMITH        </t>
  </si>
  <si>
    <t xml:space="preserve">Job: 1220 - Misc Structural Design-SMITH        </t>
  </si>
  <si>
    <t xml:space="preserve">Job: 1300 - Center Stack-CHRZANOWSKI            </t>
  </si>
  <si>
    <t>1300 - Job: 1300 - Center Stack-CHRZANOWSKI</t>
  </si>
  <si>
    <t xml:space="preserve">Job: 1301 - Outer TF Coils-CHRZANOWSKI          </t>
  </si>
  <si>
    <t>1301 - Job: 1301 - Outer TF Coils-CHRZANOWSKI</t>
  </si>
  <si>
    <t xml:space="preserve">Job: 1303 - TF Joint Test Stand&amp;Test-KOZUB      </t>
  </si>
  <si>
    <t>1303 - Job: 1303 - TF Joint Test Stand&amp;Test-KOZUB</t>
  </si>
  <si>
    <t>Job: 1304 - Inner TF Bundle (Ds/Fab)-CHRZANOWSKI</t>
  </si>
  <si>
    <t>1304 - Job: 1304 - Inner TF Bundle (Ds/Fab)-CHRZANOWSKI</t>
  </si>
  <si>
    <t xml:space="preserve">Job: 1305 - OHMIC Heating Coil (OH)-CHRZANOWSKI </t>
  </si>
  <si>
    <t>1305 - Job: 1305 - OHMIC Heating Coil (OH)-CHRZANOWSKI</t>
  </si>
  <si>
    <t xml:space="preserve">Job: 1306 - Inner PF Coils-CHRZANOWSKI          </t>
  </si>
  <si>
    <t>1306 - Job: 1306 - Inner PF Coils-CHRZANOWSKI</t>
  </si>
  <si>
    <t xml:space="preserve">Job: 1307 - CS Casing Assembly -CHRZANOWSKI     </t>
  </si>
  <si>
    <t>1307 - Job: 1307 - CS Casing Assembly -CHRZANOWSKI</t>
  </si>
  <si>
    <t xml:space="preserve">Job: 1310 - CSU Magnet Systems-CHRZANOWSKI      </t>
  </si>
  <si>
    <t>1310 - Job: 1310 - CSU Magnet Systems-CHRZANOWSKI</t>
  </si>
  <si>
    <t xml:space="preserve">Job: 1302 - Center Stack Assembly-CHRZANOWSKI   </t>
  </si>
  <si>
    <t xml:space="preserve">Job: 2300 - ECH Analysis-TITUS                  </t>
  </si>
  <si>
    <t>2300 - Job: 2300 - ECH Analysis-TITUS</t>
  </si>
  <si>
    <t xml:space="preserve">Job: 2420 - 2nd NBI Sources-CROPPER             </t>
  </si>
  <si>
    <t xml:space="preserve">Job: 2425 - BL Relocation-DENAULT               </t>
  </si>
  <si>
    <t>2425 - Job: 2425 - BL Relocation-DENAULT</t>
  </si>
  <si>
    <t xml:space="preserve">Job: 2430 - 2nd NBI Decontamination-STEVENSON   </t>
  </si>
  <si>
    <t>2430 - Job: 2430 - 2nd NBI Decontamination-STEVENSON</t>
  </si>
  <si>
    <t xml:space="preserve">Job: 2440 - 2nd NBI Beamline-DENAULT            </t>
  </si>
  <si>
    <t>2440 - Job: 2440 - 2nd NBI Beamline-DENAULT</t>
  </si>
  <si>
    <t xml:space="preserve">Job: 2450 - 2nd NBI Services-DENAULT            </t>
  </si>
  <si>
    <t>2450 - Job: 2450 - 2nd NBI Services-DENAULT</t>
  </si>
  <si>
    <t xml:space="preserve">Job: 2460 - 2nd NBI Armor-PRINISKI              </t>
  </si>
  <si>
    <t>2460 - Job: 2460 - 2nd NBI Armor-PRINISKI</t>
  </si>
  <si>
    <t xml:space="preserve">Job: 2470 - 2nd NBI Power-RAKI                  </t>
  </si>
  <si>
    <t>2470 - Job: 2470 - 2nd NBI Power-RAKI</t>
  </si>
  <si>
    <t xml:space="preserve">Job: 2475 - 2nd NBI  Controls-CROPPER           </t>
  </si>
  <si>
    <t>Job: 2480 - 2nd NBI/TVPS Duct</t>
  </si>
  <si>
    <t>2480 - Job: 2480 - 2nd NBI/TVPS Duct &amp; VV-PRINISKI</t>
  </si>
  <si>
    <t xml:space="preserve">Job: 2485 - Vacuum Pumping System-PRINISKI      </t>
  </si>
  <si>
    <t>2485 - Job: 2485 - Vacuum Pumping System-PRINISKI</t>
  </si>
  <si>
    <t xml:space="preserve">Job: 2490 - NTC Equipt Relocations-PERRY        </t>
  </si>
  <si>
    <t>2490 - Job: 2490 - NTC Equipt Relocations-PERRY</t>
  </si>
  <si>
    <t xml:space="preserve">Job: 3200 - Water Cooling System Mods-DENAULT   </t>
  </si>
  <si>
    <t>3200 - Job: 3200 - Water Cooling System Mods-DENAULT</t>
  </si>
  <si>
    <t xml:space="preserve">Job: 3300 - Bakeout System Mods for CSU-RAKI    </t>
  </si>
  <si>
    <t xml:space="preserve">Job: 3400 - Gas Delivery System Mods-BLANCHARD  </t>
  </si>
  <si>
    <t>3400 - Job: 3400 - Gas Delivery System Mods-BLANCHARD</t>
  </si>
  <si>
    <t xml:space="preserve">Job: 4100 - Center Stack Diagnostics-KAITA      </t>
  </si>
  <si>
    <t>4100 - Job: 4100 - Center Stack Diagnostics-KAITA</t>
  </si>
  <si>
    <t xml:space="preserve">Job: 4500 - MPTS VV Modification                </t>
  </si>
  <si>
    <t xml:space="preserve">Job: 5000 - CSU Power Systems-RAKI              </t>
  </si>
  <si>
    <t>5000 - Job: 5000 - CSU Power Systems-RAKI</t>
  </si>
  <si>
    <t>Job: 5001 - AC Power-RAKI</t>
  </si>
  <si>
    <t xml:space="preserve">Job: 5002 - AC/DC Converters-RAKI               </t>
  </si>
  <si>
    <t xml:space="preserve">Job: 5003 - FCPC PF5 DC Systems-RAKI            </t>
  </si>
  <si>
    <t xml:space="preserve">Job: 5004 - TA-NTC DC Systems-RAKI              </t>
  </si>
  <si>
    <t xml:space="preserve">Job: 5005 - FCPC DC PF1 &amp; TF Systems-RAKI       </t>
  </si>
  <si>
    <t xml:space="preserve">Job: 5006 - Control &amp; Protection-RAKI           </t>
  </si>
  <si>
    <t xml:space="preserve">Job: 5007 - Systems Design &amp; Integration-RAKI   </t>
  </si>
  <si>
    <t xml:space="preserve">Job: 5008 - Digital Coil Protection-RAKI        </t>
  </si>
  <si>
    <t xml:space="preserve">Job: 5501 - Coil Bus Runs-SMITH                 </t>
  </si>
  <si>
    <t>5501 - Job: 5501 - Coil Bus Runs-SMITH</t>
  </si>
  <si>
    <t>Job: 6100 - Control Sys Data Acquisition -SICHTA</t>
  </si>
  <si>
    <t>6100 - Job: 6100 - Control Sys Data Acquisition -SICHTA</t>
  </si>
  <si>
    <t>Job: 7100 - Project Mgt &amp; Integration-STRYKOWSKY</t>
  </si>
  <si>
    <t>7100 - Job: 7100 - Project Mgt &amp; Integration-STRYKOWSKY</t>
  </si>
  <si>
    <t xml:space="preserve">Job: 7200 - Center Stack Management-DUDEK       </t>
  </si>
  <si>
    <t>7200 - Job: 7200 - Center Stack Management-DUDEK</t>
  </si>
  <si>
    <t xml:space="preserve">Job: 7300 - NB2 Management-STEVENSON            </t>
  </si>
  <si>
    <t>7300 - Job: 7300 - NB2 Management-STEVENSON</t>
  </si>
  <si>
    <t xml:space="preserve">Job: 7400 - Health Physics Support-STEVENSON    </t>
  </si>
  <si>
    <t>7400 - Job: 7400 - Health Physics Support-STEVENSON</t>
  </si>
  <si>
    <t xml:space="preserve">JOB: 7700 - NSTX-U  HP Allocations-STRYKOWSKY   </t>
  </si>
  <si>
    <t>7700 - JOB: 7700 - NSTX-U  HP Allocations-STRYKOWSKY</t>
  </si>
  <si>
    <t xml:space="preserve">Job: 7710 - Upgrade Allocations-STRYKOWSKY      </t>
  </si>
  <si>
    <t>7710 - Job: 7710 - Upgrade Allocations-STRYKOWSKY</t>
  </si>
  <si>
    <t xml:space="preserve">Job; 8200 - CS &amp; Coil Sprt Struc Install- VIOLA </t>
  </si>
  <si>
    <t>8200 - Job; 8200 - CS &amp; Coil Sprt Struc Install- VIOLA</t>
  </si>
  <si>
    <t xml:space="preserve">Job: 8250 - Remove/Install Centerstack-PERRY    </t>
  </si>
  <si>
    <t>Job: 7900 - Integrated System-GENTILE</t>
  </si>
  <si>
    <t>7900 - Job: 7900 - Integrated System Test-GENTILE</t>
  </si>
  <si>
    <t>schedule (months)</t>
  </si>
  <si>
    <t>-</t>
  </si>
  <si>
    <t>Base Estimate(early schedule)=</t>
  </si>
  <si>
    <t>Contingency % =</t>
  </si>
  <si>
    <t>BASE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</si>
</sst>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57" applyBorder="1">
      <alignment/>
      <protection/>
    </xf>
    <xf numFmtId="164" fontId="3" fillId="0" borderId="0" xfId="42" applyNumberFormat="1" applyFon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60" applyFont="1" applyBorder="1" applyAlignment="1">
      <alignment/>
    </xf>
    <xf numFmtId="164" fontId="0" fillId="0" borderId="0" xfId="0" applyNumberFormat="1" applyBorder="1" applyAlignment="1">
      <alignment/>
    </xf>
    <xf numFmtId="0" fontId="41" fillId="0" borderId="0" xfId="56" applyFont="1" applyFill="1" applyBorder="1">
      <alignment/>
      <protection/>
    </xf>
    <xf numFmtId="0" fontId="0" fillId="0" borderId="0" xfId="56" applyFill="1" applyBorder="1">
      <alignment/>
      <protection/>
    </xf>
    <xf numFmtId="0" fontId="41" fillId="0" borderId="0" xfId="55" applyFont="1" applyFill="1" applyBorder="1">
      <alignment/>
      <protection/>
    </xf>
    <xf numFmtId="0" fontId="0" fillId="0" borderId="0" xfId="55" applyFill="1" applyBorder="1">
      <alignment/>
      <protection/>
    </xf>
    <xf numFmtId="0" fontId="0" fillId="0" borderId="0" xfId="57" applyFill="1" applyBorder="1">
      <alignment/>
      <protection/>
    </xf>
    <xf numFmtId="0" fontId="7" fillId="0" borderId="0" xfId="0" applyFont="1" applyFill="1" applyBorder="1" applyAlignment="1">
      <alignment/>
    </xf>
    <xf numFmtId="164" fontId="7" fillId="2" borderId="0" xfId="42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 horizontal="right"/>
    </xf>
    <xf numFmtId="164" fontId="8" fillId="0" borderId="0" xfId="42" applyNumberFormat="1" applyFont="1" applyBorder="1" applyAlignment="1">
      <alignment/>
    </xf>
    <xf numFmtId="9" fontId="3" fillId="0" borderId="0" xfId="60" applyFont="1" applyBorder="1" applyAlignment="1">
      <alignment/>
    </xf>
    <xf numFmtId="0" fontId="9" fillId="0" borderId="0" xfId="0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9" fontId="3" fillId="0" borderId="0" xfId="60" applyNumberFormat="1" applyFont="1" applyBorder="1" applyAlignment="1">
      <alignment/>
    </xf>
    <xf numFmtId="165" fontId="3" fillId="0" borderId="0" xfId="42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7.00390625" style="0" customWidth="1"/>
    <col min="2" max="2" width="13.140625" style="0" customWidth="1"/>
    <col min="3" max="3" width="12.28125" style="0" customWidth="1"/>
    <col min="4" max="4" width="11.421875" style="0" customWidth="1"/>
    <col min="5" max="5" width="11.00390625" style="0" customWidth="1"/>
    <col min="6" max="6" width="2.7109375" style="0" customWidth="1"/>
    <col min="9" max="9" width="11.00390625" style="0" customWidth="1"/>
    <col min="10" max="10" width="5.28125" style="0" customWidth="1"/>
    <col min="11" max="11" width="11.140625" style="0" customWidth="1"/>
  </cols>
  <sheetData>
    <row r="1" spans="1:18" ht="21" thickBot="1">
      <c r="A1" s="1" t="s">
        <v>0</v>
      </c>
      <c r="B1" s="2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1" thickBot="1">
      <c r="A2" s="5"/>
      <c r="B2" s="6" t="s">
        <v>1</v>
      </c>
      <c r="C2" s="7"/>
      <c r="D2" s="7"/>
      <c r="E2" s="8"/>
      <c r="F2" s="4"/>
      <c r="G2" s="9" t="s">
        <v>2</v>
      </c>
      <c r="H2" s="7"/>
      <c r="I2" s="7"/>
      <c r="J2" s="7"/>
      <c r="K2" s="8"/>
      <c r="L2" s="3"/>
      <c r="M2" s="3"/>
      <c r="N2" s="3"/>
      <c r="O2" s="3"/>
      <c r="P2" s="3"/>
      <c r="Q2" s="3"/>
      <c r="R2" s="3"/>
    </row>
    <row r="3" spans="1:18" ht="75">
      <c r="A3" s="10" t="s">
        <v>3</v>
      </c>
      <c r="B3" s="2" t="s">
        <v>113</v>
      </c>
      <c r="C3" s="3" t="s">
        <v>4</v>
      </c>
      <c r="D3" s="3" t="s">
        <v>5</v>
      </c>
      <c r="E3" s="11" t="s">
        <v>6</v>
      </c>
      <c r="F3" s="4"/>
      <c r="G3" s="12" t="s">
        <v>7</v>
      </c>
      <c r="H3" s="12" t="s">
        <v>8</v>
      </c>
      <c r="I3" s="12" t="s">
        <v>4</v>
      </c>
      <c r="J3" s="12" t="s">
        <v>9</v>
      </c>
      <c r="K3" s="12" t="s">
        <v>5</v>
      </c>
      <c r="L3" s="3"/>
      <c r="M3" s="3"/>
      <c r="N3" s="13" t="s">
        <v>10</v>
      </c>
      <c r="O3" s="13" t="s">
        <v>11</v>
      </c>
      <c r="P3" s="13" t="s">
        <v>12</v>
      </c>
      <c r="Q3" s="13" t="s">
        <v>13</v>
      </c>
      <c r="R3" s="13"/>
    </row>
    <row r="4" spans="1:18" ht="15">
      <c r="A4" s="2" t="s">
        <v>14</v>
      </c>
      <c r="B4" s="14">
        <v>393.5</v>
      </c>
      <c r="C4" s="14">
        <v>132.782216</v>
      </c>
      <c r="D4" s="14">
        <v>526.2822160000001</v>
      </c>
      <c r="E4" s="15">
        <v>0.3683279223300971</v>
      </c>
      <c r="F4" s="4"/>
      <c r="G4" s="14">
        <f>SUM(R4)</f>
        <v>33</v>
      </c>
      <c r="H4" s="14">
        <v>360.5</v>
      </c>
      <c r="I4" s="14"/>
      <c r="J4" s="16">
        <f>+I4/H4</f>
        <v>0</v>
      </c>
      <c r="K4" s="17">
        <f>IF(I4="","",+I4+H4+G4)</f>
      </c>
      <c r="L4" s="3"/>
      <c r="M4" s="3"/>
      <c r="N4" s="13" t="s">
        <v>15</v>
      </c>
      <c r="O4" s="13">
        <v>1000</v>
      </c>
      <c r="P4" s="13"/>
      <c r="Q4" s="13">
        <v>33</v>
      </c>
      <c r="R4" s="13">
        <v>33</v>
      </c>
    </row>
    <row r="5" spans="1:18" ht="15">
      <c r="A5" s="2" t="s">
        <v>16</v>
      </c>
      <c r="B5" s="14">
        <v>2499.4</v>
      </c>
      <c r="C5" s="14">
        <v>760.1046160000001</v>
      </c>
      <c r="D5" s="14">
        <v>3259.504616</v>
      </c>
      <c r="E5" s="15">
        <v>0.33324767241001363</v>
      </c>
      <c r="F5" s="4"/>
      <c r="G5" s="14">
        <f aca="true" t="shared" si="0" ref="G5:G62">SUM(R5)</f>
        <v>218.5</v>
      </c>
      <c r="H5" s="14">
        <v>2280.9</v>
      </c>
      <c r="I5" s="14"/>
      <c r="J5" s="16">
        <f aca="true" t="shared" si="1" ref="J5:J62">+I5/H5</f>
        <v>0</v>
      </c>
      <c r="K5" s="17">
        <f aca="true" t="shared" si="2" ref="K5:K63">IF(I5="","",+I5+H5+G5)</f>
      </c>
      <c r="L5" s="3"/>
      <c r="M5" s="3"/>
      <c r="N5" s="13" t="s">
        <v>17</v>
      </c>
      <c r="O5" s="13">
        <v>1001</v>
      </c>
      <c r="P5" s="13">
        <v>64.6</v>
      </c>
      <c r="Q5" s="13">
        <v>153.9</v>
      </c>
      <c r="R5" s="13">
        <v>218.5</v>
      </c>
    </row>
    <row r="6" spans="1:18" ht="15">
      <c r="A6" s="2" t="s">
        <v>18</v>
      </c>
      <c r="B6" s="14">
        <v>170.8</v>
      </c>
      <c r="C6" s="14">
        <v>31.661146000000006</v>
      </c>
      <c r="D6" s="14">
        <v>202.461146</v>
      </c>
      <c r="E6" s="15">
        <v>0.3339783333333334</v>
      </c>
      <c r="F6" s="4"/>
      <c r="G6" s="14">
        <f t="shared" si="0"/>
        <v>76</v>
      </c>
      <c r="H6" s="14">
        <v>94.80000000000001</v>
      </c>
      <c r="I6" s="14"/>
      <c r="J6" s="16">
        <f t="shared" si="1"/>
        <v>0</v>
      </c>
      <c r="K6" s="17">
        <f t="shared" si="2"/>
      </c>
      <c r="L6" s="3"/>
      <c r="M6" s="3"/>
      <c r="N6" s="13" t="s">
        <v>19</v>
      </c>
      <c r="O6" s="13">
        <v>1002</v>
      </c>
      <c r="P6" s="13"/>
      <c r="Q6" s="13">
        <v>76</v>
      </c>
      <c r="R6" s="13">
        <v>76</v>
      </c>
    </row>
    <row r="7" spans="1:18" ht="15">
      <c r="A7" s="18" t="s">
        <v>20</v>
      </c>
      <c r="B7" s="14">
        <v>1182.9</v>
      </c>
      <c r="C7" s="14">
        <v>15</v>
      </c>
      <c r="D7" s="14">
        <v>1197.9</v>
      </c>
      <c r="E7" s="15">
        <v>0</v>
      </c>
      <c r="F7" s="4"/>
      <c r="G7" s="14">
        <f t="shared" si="0"/>
        <v>1182.9</v>
      </c>
      <c r="H7" s="14">
        <v>0</v>
      </c>
      <c r="I7" s="14"/>
      <c r="J7" s="16">
        <v>0</v>
      </c>
      <c r="K7" s="17">
        <f t="shared" si="2"/>
      </c>
      <c r="L7" s="3"/>
      <c r="M7" s="3"/>
      <c r="N7" s="13" t="s">
        <v>21</v>
      </c>
      <c r="O7" s="13">
        <v>1200</v>
      </c>
      <c r="P7" s="13">
        <v>571.7</v>
      </c>
      <c r="Q7" s="13">
        <v>611.2</v>
      </c>
      <c r="R7" s="13">
        <v>1182.9</v>
      </c>
    </row>
    <row r="8" spans="1:18" ht="15">
      <c r="A8" s="19" t="s">
        <v>22</v>
      </c>
      <c r="B8" s="14">
        <v>427.4</v>
      </c>
      <c r="C8" s="14">
        <v>92.55229099999998</v>
      </c>
      <c r="D8" s="14">
        <v>519.952291</v>
      </c>
      <c r="E8" s="15">
        <v>0.2165472414599906</v>
      </c>
      <c r="F8" s="4"/>
      <c r="G8" s="14">
        <f t="shared" si="0"/>
        <v>0</v>
      </c>
      <c r="H8" s="14">
        <v>427.4</v>
      </c>
      <c r="I8" s="14"/>
      <c r="J8" s="16">
        <f t="shared" si="1"/>
        <v>0</v>
      </c>
      <c r="K8" s="17">
        <f t="shared" si="2"/>
      </c>
      <c r="L8" s="3"/>
      <c r="M8" s="3"/>
      <c r="N8" s="3"/>
      <c r="O8" s="3"/>
      <c r="P8" s="3"/>
      <c r="Q8" s="3"/>
      <c r="R8" s="3"/>
    </row>
    <row r="9" spans="1:18" ht="15">
      <c r="A9" s="19" t="s">
        <v>23</v>
      </c>
      <c r="B9" s="14">
        <v>63</v>
      </c>
      <c r="C9" s="14">
        <v>14.6785513</v>
      </c>
      <c r="D9" s="14">
        <v>77.6785513</v>
      </c>
      <c r="E9" s="15">
        <v>0.23299287777777777</v>
      </c>
      <c r="F9" s="4"/>
      <c r="G9" s="14">
        <f t="shared" si="0"/>
        <v>0</v>
      </c>
      <c r="H9" s="14">
        <v>63</v>
      </c>
      <c r="I9" s="14"/>
      <c r="J9" s="16">
        <f t="shared" si="1"/>
        <v>0</v>
      </c>
      <c r="K9" s="17">
        <f t="shared" si="2"/>
      </c>
      <c r="L9" s="3"/>
      <c r="M9" s="3"/>
      <c r="N9" s="3"/>
      <c r="O9" s="3"/>
      <c r="P9" s="3"/>
      <c r="Q9" s="3"/>
      <c r="R9" s="3"/>
    </row>
    <row r="10" spans="1:18" ht="15">
      <c r="A10" s="19" t="s">
        <v>24</v>
      </c>
      <c r="B10" s="14">
        <v>34.7</v>
      </c>
      <c r="C10" s="14">
        <v>6.8954431</v>
      </c>
      <c r="D10" s="14">
        <v>41.595443100000004</v>
      </c>
      <c r="E10" s="15">
        <v>0.19871593948126798</v>
      </c>
      <c r="F10" s="4"/>
      <c r="G10" s="14">
        <f t="shared" si="0"/>
        <v>0</v>
      </c>
      <c r="H10" s="14">
        <v>34.7</v>
      </c>
      <c r="I10" s="14"/>
      <c r="J10" s="16">
        <f t="shared" si="1"/>
        <v>0</v>
      </c>
      <c r="K10" s="17">
        <f t="shared" si="2"/>
      </c>
      <c r="L10" s="3"/>
      <c r="M10" s="3"/>
      <c r="N10" s="3"/>
      <c r="O10" s="3"/>
      <c r="P10" s="3"/>
      <c r="Q10" s="3"/>
      <c r="R10" s="3"/>
    </row>
    <row r="11" spans="1:18" ht="15">
      <c r="A11" s="19" t="s">
        <v>25</v>
      </c>
      <c r="B11" s="14">
        <v>28.2</v>
      </c>
      <c r="C11" s="14">
        <v>20.9284255</v>
      </c>
      <c r="D11" s="14">
        <v>49.1284255</v>
      </c>
      <c r="E11" s="15">
        <v>0.7421427482269504</v>
      </c>
      <c r="F11" s="4"/>
      <c r="G11" s="14">
        <f t="shared" si="0"/>
        <v>0</v>
      </c>
      <c r="H11" s="14">
        <v>28.2</v>
      </c>
      <c r="I11" s="14"/>
      <c r="J11" s="16">
        <f t="shared" si="1"/>
        <v>0</v>
      </c>
      <c r="K11" s="17">
        <f t="shared" si="2"/>
      </c>
      <c r="L11" s="3"/>
      <c r="M11" s="3"/>
      <c r="N11" s="3"/>
      <c r="O11" s="3"/>
      <c r="P11" s="3"/>
      <c r="Q11" s="3"/>
      <c r="R11" s="3"/>
    </row>
    <row r="12" spans="1:18" ht="15">
      <c r="A12" s="19" t="s">
        <v>26</v>
      </c>
      <c r="B12" s="14">
        <v>516.6</v>
      </c>
      <c r="C12" s="14">
        <v>159.12796249999997</v>
      </c>
      <c r="D12" s="14">
        <v>675.7279625</v>
      </c>
      <c r="E12" s="15">
        <v>0.30802935056136266</v>
      </c>
      <c r="F12" s="4"/>
      <c r="G12" s="14">
        <f t="shared" si="0"/>
        <v>0</v>
      </c>
      <c r="H12" s="14">
        <v>516.6</v>
      </c>
      <c r="I12" s="14"/>
      <c r="J12" s="16">
        <f t="shared" si="1"/>
        <v>0</v>
      </c>
      <c r="K12" s="17">
        <f t="shared" si="2"/>
      </c>
      <c r="L12" s="3"/>
      <c r="M12" s="3"/>
      <c r="N12" s="3"/>
      <c r="O12" s="3"/>
      <c r="P12" s="3"/>
      <c r="Q12" s="3"/>
      <c r="R12" s="3"/>
    </row>
    <row r="13" spans="1:18" ht="15">
      <c r="A13" s="19" t="s">
        <v>27</v>
      </c>
      <c r="B13" s="14">
        <v>111.89999999999999</v>
      </c>
      <c r="C13" s="14">
        <v>29.2663152</v>
      </c>
      <c r="D13" s="14">
        <v>141.16631519999999</v>
      </c>
      <c r="E13" s="15">
        <v>0.26153990348525474</v>
      </c>
      <c r="F13" s="4"/>
      <c r="G13" s="14">
        <f t="shared" si="0"/>
        <v>0</v>
      </c>
      <c r="H13" s="14">
        <v>111.89999999999999</v>
      </c>
      <c r="I13" s="14"/>
      <c r="J13" s="16">
        <f t="shared" si="1"/>
        <v>0</v>
      </c>
      <c r="K13" s="17">
        <f t="shared" si="2"/>
      </c>
      <c r="L13" s="3"/>
      <c r="M13" s="3"/>
      <c r="N13" s="3"/>
      <c r="O13" s="3"/>
      <c r="P13" s="3"/>
      <c r="Q13" s="3"/>
      <c r="R13" s="3"/>
    </row>
    <row r="14" spans="1:18" ht="15">
      <c r="A14" s="19" t="s">
        <v>28</v>
      </c>
      <c r="B14" s="14">
        <v>33.699999999999996</v>
      </c>
      <c r="C14" s="14">
        <v>7.302604800000001</v>
      </c>
      <c r="D14" s="14">
        <v>41.0026048</v>
      </c>
      <c r="E14" s="15">
        <v>0.21669450445103863</v>
      </c>
      <c r="F14" s="4"/>
      <c r="G14" s="14">
        <f t="shared" si="0"/>
        <v>0</v>
      </c>
      <c r="H14" s="14">
        <v>33.699999999999996</v>
      </c>
      <c r="I14" s="14"/>
      <c r="J14" s="16">
        <f t="shared" si="1"/>
        <v>0</v>
      </c>
      <c r="K14" s="17">
        <f t="shared" si="2"/>
      </c>
      <c r="L14" s="3"/>
      <c r="M14" s="3"/>
      <c r="N14" s="3"/>
      <c r="O14" s="3"/>
      <c r="P14" s="3"/>
      <c r="Q14" s="3"/>
      <c r="R14" s="3"/>
    </row>
    <row r="15" spans="1:18" ht="15">
      <c r="A15" s="19" t="s">
        <v>29</v>
      </c>
      <c r="B15" s="14">
        <v>290.2</v>
      </c>
      <c r="C15" s="14">
        <v>95.31622639999999</v>
      </c>
      <c r="D15" s="14">
        <v>385.5162264</v>
      </c>
      <c r="E15" s="15">
        <v>0.3284501254307374</v>
      </c>
      <c r="F15" s="4"/>
      <c r="G15" s="14">
        <f t="shared" si="0"/>
        <v>0</v>
      </c>
      <c r="H15" s="14">
        <v>290.2</v>
      </c>
      <c r="I15" s="14"/>
      <c r="J15" s="16">
        <f t="shared" si="1"/>
        <v>0</v>
      </c>
      <c r="K15" s="17">
        <f t="shared" si="2"/>
      </c>
      <c r="L15" s="3"/>
      <c r="M15" s="3"/>
      <c r="N15" s="3"/>
      <c r="O15" s="3"/>
      <c r="P15" s="3"/>
      <c r="Q15" s="3"/>
      <c r="R15" s="3"/>
    </row>
    <row r="16" spans="1:18" ht="15">
      <c r="A16" s="19" t="s">
        <v>30</v>
      </c>
      <c r="B16" s="14">
        <v>142.1</v>
      </c>
      <c r="C16" s="14">
        <v>58.626648</v>
      </c>
      <c r="D16" s="14">
        <v>200.726648</v>
      </c>
      <c r="E16" s="15">
        <v>0.4125731738212527</v>
      </c>
      <c r="F16" s="4"/>
      <c r="G16" s="14">
        <f t="shared" si="0"/>
        <v>0</v>
      </c>
      <c r="H16" s="14">
        <v>142.1</v>
      </c>
      <c r="I16" s="14"/>
      <c r="J16" s="16">
        <f t="shared" si="1"/>
        <v>0</v>
      </c>
      <c r="K16" s="17">
        <f t="shared" si="2"/>
      </c>
      <c r="L16" s="3"/>
      <c r="M16" s="3"/>
      <c r="N16" s="3"/>
      <c r="O16" s="3"/>
      <c r="P16" s="3"/>
      <c r="Q16" s="3"/>
      <c r="R16" s="3"/>
    </row>
    <row r="17" spans="1:18" ht="15">
      <c r="A17" s="20" t="s">
        <v>31</v>
      </c>
      <c r="B17" s="14">
        <v>1052.3</v>
      </c>
      <c r="C17" s="14">
        <v>100.758114</v>
      </c>
      <c r="D17" s="14">
        <v>1153.058114</v>
      </c>
      <c r="E17" s="15">
        <v>0.10022691136974039</v>
      </c>
      <c r="F17" s="4"/>
      <c r="G17" s="14">
        <f t="shared" si="0"/>
        <v>47</v>
      </c>
      <c r="H17" s="14">
        <v>1005.3</v>
      </c>
      <c r="I17" s="14"/>
      <c r="J17" s="16">
        <f t="shared" si="1"/>
        <v>0</v>
      </c>
      <c r="K17" s="17">
        <f t="shared" si="2"/>
      </c>
      <c r="L17" s="3"/>
      <c r="M17" s="3"/>
      <c r="N17" s="13" t="s">
        <v>32</v>
      </c>
      <c r="O17" s="13">
        <v>1300</v>
      </c>
      <c r="P17" s="13"/>
      <c r="Q17" s="13">
        <v>47</v>
      </c>
      <c r="R17" s="13">
        <v>47</v>
      </c>
    </row>
    <row r="18" spans="1:18" ht="15">
      <c r="A18" s="2" t="s">
        <v>33</v>
      </c>
      <c r="B18" s="14">
        <v>316</v>
      </c>
      <c r="C18" s="14">
        <v>105.75484399999999</v>
      </c>
      <c r="D18" s="14">
        <v>421.754844</v>
      </c>
      <c r="E18" s="15">
        <v>0.3362634149443561</v>
      </c>
      <c r="F18" s="4"/>
      <c r="G18" s="14">
        <f t="shared" si="0"/>
        <v>1.5</v>
      </c>
      <c r="H18" s="14">
        <v>314.5</v>
      </c>
      <c r="I18" s="14"/>
      <c r="J18" s="16">
        <f t="shared" si="1"/>
        <v>0</v>
      </c>
      <c r="K18" s="17">
        <f t="shared" si="2"/>
      </c>
      <c r="L18" s="3"/>
      <c r="M18" s="3"/>
      <c r="N18" s="13" t="s">
        <v>34</v>
      </c>
      <c r="O18" s="13">
        <v>1301</v>
      </c>
      <c r="P18" s="13"/>
      <c r="Q18" s="13">
        <v>1.5</v>
      </c>
      <c r="R18" s="13">
        <v>1.5</v>
      </c>
    </row>
    <row r="19" spans="1:18" ht="15">
      <c r="A19" s="2" t="s">
        <v>35</v>
      </c>
      <c r="B19" s="14">
        <v>350.20000000000005</v>
      </c>
      <c r="C19" s="14">
        <v>89.29299799999998</v>
      </c>
      <c r="D19" s="14">
        <v>439.49299800000006</v>
      </c>
      <c r="E19" s="15">
        <v>0.27696339330024805</v>
      </c>
      <c r="F19" s="4"/>
      <c r="G19" s="14">
        <f t="shared" si="0"/>
        <v>27.8</v>
      </c>
      <c r="H19" s="14">
        <v>322.40000000000003</v>
      </c>
      <c r="I19" s="14"/>
      <c r="J19" s="16">
        <f t="shared" si="1"/>
        <v>0</v>
      </c>
      <c r="K19" s="17">
        <f t="shared" si="2"/>
      </c>
      <c r="L19" s="3"/>
      <c r="M19" s="3"/>
      <c r="N19" s="13" t="s">
        <v>36</v>
      </c>
      <c r="O19" s="13">
        <v>1303</v>
      </c>
      <c r="P19" s="13"/>
      <c r="Q19" s="13">
        <v>27.8</v>
      </c>
      <c r="R19" s="13">
        <v>27.8</v>
      </c>
    </row>
    <row r="20" spans="1:18" ht="15">
      <c r="A20" s="2" t="s">
        <v>37</v>
      </c>
      <c r="B20" s="14">
        <v>2380.8</v>
      </c>
      <c r="C20" s="14">
        <v>1122.4916445000008</v>
      </c>
      <c r="D20" s="14">
        <v>3503.291644500001</v>
      </c>
      <c r="E20" s="15">
        <v>0.49307781440808296</v>
      </c>
      <c r="F20" s="4"/>
      <c r="G20" s="14">
        <f t="shared" si="0"/>
        <v>104.3</v>
      </c>
      <c r="H20" s="14">
        <v>2276.5</v>
      </c>
      <c r="I20" s="14"/>
      <c r="J20" s="16">
        <f t="shared" si="1"/>
        <v>0</v>
      </c>
      <c r="K20" s="17">
        <f t="shared" si="2"/>
      </c>
      <c r="L20" s="3"/>
      <c r="M20" s="3"/>
      <c r="N20" s="13" t="s">
        <v>38</v>
      </c>
      <c r="O20" s="13">
        <v>1304</v>
      </c>
      <c r="P20" s="13"/>
      <c r="Q20" s="13">
        <v>104.3</v>
      </c>
      <c r="R20" s="13">
        <v>104.3</v>
      </c>
    </row>
    <row r="21" spans="1:18" ht="15">
      <c r="A21" s="2" t="s">
        <v>39</v>
      </c>
      <c r="B21" s="14">
        <v>4446.7</v>
      </c>
      <c r="C21" s="14">
        <v>1183.6334900000002</v>
      </c>
      <c r="D21" s="14">
        <v>5630.33349</v>
      </c>
      <c r="E21" s="15">
        <v>0.3672914696208031</v>
      </c>
      <c r="F21" s="4"/>
      <c r="G21" s="14">
        <f t="shared" si="0"/>
        <v>1224.1</v>
      </c>
      <c r="H21" s="14">
        <v>3222.6</v>
      </c>
      <c r="I21" s="14"/>
      <c r="J21" s="16">
        <f t="shared" si="1"/>
        <v>0</v>
      </c>
      <c r="K21" s="17">
        <f t="shared" si="2"/>
      </c>
      <c r="L21" s="3"/>
      <c r="M21" s="3"/>
      <c r="N21" s="13" t="s">
        <v>40</v>
      </c>
      <c r="O21" s="13">
        <v>1305</v>
      </c>
      <c r="P21" s="13">
        <v>1055.6</v>
      </c>
      <c r="Q21" s="13">
        <v>168.5</v>
      </c>
      <c r="R21" s="13">
        <v>1224.1</v>
      </c>
    </row>
    <row r="22" spans="1:18" ht="15">
      <c r="A22" s="2" t="s">
        <v>41</v>
      </c>
      <c r="B22" s="14">
        <v>651.4</v>
      </c>
      <c r="C22" s="14">
        <v>166.574807</v>
      </c>
      <c r="D22" s="14">
        <v>817.9748069999999</v>
      </c>
      <c r="E22" s="15">
        <v>0.2799106150226852</v>
      </c>
      <c r="F22" s="4"/>
      <c r="G22" s="14">
        <f t="shared" si="0"/>
        <v>56.3</v>
      </c>
      <c r="H22" s="14">
        <v>595.1</v>
      </c>
      <c r="I22" s="14"/>
      <c r="J22" s="16">
        <f t="shared" si="1"/>
        <v>0</v>
      </c>
      <c r="K22" s="17">
        <f t="shared" si="2"/>
      </c>
      <c r="L22" s="3"/>
      <c r="M22" s="3"/>
      <c r="N22" s="13" t="s">
        <v>42</v>
      </c>
      <c r="O22" s="13">
        <v>1306</v>
      </c>
      <c r="P22" s="13"/>
      <c r="Q22" s="13">
        <v>56.3</v>
      </c>
      <c r="R22" s="13">
        <v>56.3</v>
      </c>
    </row>
    <row r="23" spans="1:18" ht="15">
      <c r="A23" s="2" t="s">
        <v>43</v>
      </c>
      <c r="B23" s="14">
        <v>900.4</v>
      </c>
      <c r="C23" s="14">
        <v>238.25876449999998</v>
      </c>
      <c r="D23" s="14">
        <v>1138.6587645</v>
      </c>
      <c r="E23" s="15">
        <v>0.28143014942121425</v>
      </c>
      <c r="F23" s="4"/>
      <c r="G23" s="14">
        <f t="shared" si="0"/>
        <v>53.8</v>
      </c>
      <c r="H23" s="14">
        <v>846.6</v>
      </c>
      <c r="I23" s="14"/>
      <c r="J23" s="16">
        <f t="shared" si="1"/>
        <v>0</v>
      </c>
      <c r="K23" s="17">
        <f t="shared" si="2"/>
      </c>
      <c r="L23" s="3"/>
      <c r="M23" s="3"/>
      <c r="N23" s="13" t="s">
        <v>44</v>
      </c>
      <c r="O23" s="13">
        <v>1307</v>
      </c>
      <c r="P23" s="13"/>
      <c r="Q23" s="13">
        <v>53.8</v>
      </c>
      <c r="R23" s="13">
        <v>53.8</v>
      </c>
    </row>
    <row r="24" spans="1:18" ht="15">
      <c r="A24" s="21" t="s">
        <v>45</v>
      </c>
      <c r="B24" s="14">
        <v>459.9</v>
      </c>
      <c r="C24" s="14">
        <v>0</v>
      </c>
      <c r="D24" s="14">
        <v>459.9</v>
      </c>
      <c r="E24" s="15">
        <v>0</v>
      </c>
      <c r="F24" s="4"/>
      <c r="G24" s="14">
        <f t="shared" si="0"/>
        <v>459.9</v>
      </c>
      <c r="H24" s="14">
        <v>0</v>
      </c>
      <c r="I24" s="14"/>
      <c r="J24" s="16">
        <v>0</v>
      </c>
      <c r="K24" s="17">
        <f t="shared" si="2"/>
      </c>
      <c r="L24" s="3"/>
      <c r="M24" s="3"/>
      <c r="N24" s="13" t="s">
        <v>46</v>
      </c>
      <c r="O24" s="13">
        <v>1310</v>
      </c>
      <c r="P24" s="13"/>
      <c r="Q24" s="13">
        <v>459.9</v>
      </c>
      <c r="R24" s="13">
        <v>459.9</v>
      </c>
    </row>
    <row r="25" spans="1:18" ht="15">
      <c r="A25" s="2" t="s">
        <v>47</v>
      </c>
      <c r="B25" s="14">
        <v>891.6999999999999</v>
      </c>
      <c r="C25" s="14">
        <v>245.60755899999998</v>
      </c>
      <c r="D25" s="14">
        <v>1137.3075589999999</v>
      </c>
      <c r="E25" s="15">
        <v>0.27543743299315915</v>
      </c>
      <c r="F25" s="4"/>
      <c r="G25" s="14">
        <f t="shared" si="0"/>
        <v>0</v>
      </c>
      <c r="H25" s="14">
        <v>891.6999999999999</v>
      </c>
      <c r="I25" s="14"/>
      <c r="J25" s="16">
        <f t="shared" si="1"/>
        <v>0</v>
      </c>
      <c r="K25" s="17">
        <f t="shared" si="2"/>
      </c>
      <c r="L25" s="3"/>
      <c r="M25" s="3"/>
      <c r="N25" s="3"/>
      <c r="O25" s="3"/>
      <c r="P25" s="3"/>
      <c r="Q25" s="3"/>
      <c r="R25" s="3"/>
    </row>
    <row r="26" spans="1:18" ht="15">
      <c r="A26" s="2" t="s">
        <v>48</v>
      </c>
      <c r="B26" s="14">
        <v>142.7</v>
      </c>
      <c r="C26" s="14">
        <v>75.728828</v>
      </c>
      <c r="D26" s="14">
        <v>218.42882799999998</v>
      </c>
      <c r="E26" s="15">
        <v>0.5463840404040404</v>
      </c>
      <c r="F26" s="4"/>
      <c r="G26" s="14">
        <f t="shared" si="0"/>
        <v>4.1</v>
      </c>
      <c r="H26" s="14">
        <v>138.6</v>
      </c>
      <c r="I26" s="14"/>
      <c r="J26" s="16">
        <f t="shared" si="1"/>
        <v>0</v>
      </c>
      <c r="K26" s="17">
        <f t="shared" si="2"/>
      </c>
      <c r="L26" s="3"/>
      <c r="M26" s="3"/>
      <c r="N26" s="13" t="s">
        <v>49</v>
      </c>
      <c r="O26" s="13">
        <v>2300</v>
      </c>
      <c r="P26" s="13"/>
      <c r="Q26" s="13">
        <v>4.1</v>
      </c>
      <c r="R26" s="13">
        <v>4.1</v>
      </c>
    </row>
    <row r="27" spans="1:18" ht="15">
      <c r="A27" s="2" t="s">
        <v>50</v>
      </c>
      <c r="B27" s="14">
        <v>1090.7</v>
      </c>
      <c r="C27" s="14">
        <v>173.933151</v>
      </c>
      <c r="D27" s="14">
        <v>1264.633151</v>
      </c>
      <c r="E27" s="15">
        <v>0.15946928669661686</v>
      </c>
      <c r="F27" s="4"/>
      <c r="G27" s="14">
        <f t="shared" si="0"/>
        <v>0</v>
      </c>
      <c r="H27" s="14">
        <v>1090.7</v>
      </c>
      <c r="I27" s="14"/>
      <c r="J27" s="16">
        <f t="shared" si="1"/>
        <v>0</v>
      </c>
      <c r="K27" s="17">
        <f t="shared" si="2"/>
      </c>
      <c r="L27" s="3"/>
      <c r="M27" s="3"/>
      <c r="N27" s="3"/>
      <c r="O27" s="3"/>
      <c r="P27" s="3"/>
      <c r="Q27" s="3"/>
      <c r="R27" s="3"/>
    </row>
    <row r="28" spans="1:18" ht="15">
      <c r="A28" s="2" t="s">
        <v>51</v>
      </c>
      <c r="B28" s="14">
        <v>1656.4</v>
      </c>
      <c r="C28" s="14">
        <v>221.74804700000013</v>
      </c>
      <c r="D28" s="14">
        <v>1878.1480470000001</v>
      </c>
      <c r="E28" s="15">
        <v>0.13776593377236587</v>
      </c>
      <c r="F28" s="4"/>
      <c r="G28" s="14">
        <f t="shared" si="0"/>
        <v>46.8</v>
      </c>
      <c r="H28" s="14">
        <v>1609.6000000000001</v>
      </c>
      <c r="I28" s="14"/>
      <c r="J28" s="16">
        <f t="shared" si="1"/>
        <v>0</v>
      </c>
      <c r="K28" s="17">
        <f t="shared" si="2"/>
      </c>
      <c r="L28" s="3"/>
      <c r="M28" s="3"/>
      <c r="N28" s="13" t="s">
        <v>52</v>
      </c>
      <c r="O28" s="13">
        <v>2425</v>
      </c>
      <c r="P28" s="13">
        <v>15</v>
      </c>
      <c r="Q28" s="13">
        <v>31.8</v>
      </c>
      <c r="R28" s="13">
        <v>46.8</v>
      </c>
    </row>
    <row r="29" spans="1:18" ht="15">
      <c r="A29" s="2" t="s">
        <v>53</v>
      </c>
      <c r="B29" s="14">
        <v>2087.7</v>
      </c>
      <c r="C29" s="14">
        <v>54.516918</v>
      </c>
      <c r="D29" s="14">
        <v>2142.2169179999996</v>
      </c>
      <c r="E29" s="15">
        <v>0.15001903687396811</v>
      </c>
      <c r="F29" s="4"/>
      <c r="G29" s="14">
        <f t="shared" si="0"/>
        <v>1724.3</v>
      </c>
      <c r="H29" s="14">
        <v>363.39999999999986</v>
      </c>
      <c r="I29" s="14"/>
      <c r="J29" s="16">
        <f t="shared" si="1"/>
        <v>0</v>
      </c>
      <c r="K29" s="17">
        <f t="shared" si="2"/>
      </c>
      <c r="L29" s="3"/>
      <c r="M29" s="3"/>
      <c r="N29" s="13" t="s">
        <v>54</v>
      </c>
      <c r="O29" s="13">
        <v>2430</v>
      </c>
      <c r="P29" s="13">
        <v>1238.5</v>
      </c>
      <c r="Q29" s="13">
        <v>485.8</v>
      </c>
      <c r="R29" s="13">
        <v>1724.3</v>
      </c>
    </row>
    <row r="30" spans="1:18" ht="15">
      <c r="A30" s="2" t="s">
        <v>55</v>
      </c>
      <c r="B30" s="14">
        <v>2436.3</v>
      </c>
      <c r="C30" s="14">
        <v>349.76890149999997</v>
      </c>
      <c r="D30" s="14">
        <v>2786.0689015000003</v>
      </c>
      <c r="E30" s="15">
        <v>0.14565207857916213</v>
      </c>
      <c r="F30" s="4"/>
      <c r="G30" s="14">
        <f t="shared" si="0"/>
        <v>34.9</v>
      </c>
      <c r="H30" s="14">
        <v>2401.4</v>
      </c>
      <c r="I30" s="14"/>
      <c r="J30" s="16">
        <f t="shared" si="1"/>
        <v>0</v>
      </c>
      <c r="K30" s="17">
        <f t="shared" si="2"/>
      </c>
      <c r="L30" s="3"/>
      <c r="M30" s="3"/>
      <c r="N30" s="13" t="s">
        <v>56</v>
      </c>
      <c r="O30" s="13">
        <v>2440</v>
      </c>
      <c r="P30" s="13">
        <v>28.6</v>
      </c>
      <c r="Q30" s="13">
        <v>6.3</v>
      </c>
      <c r="R30" s="13">
        <v>34.9</v>
      </c>
    </row>
    <row r="31" spans="1:18" ht="15">
      <c r="A31" s="2" t="s">
        <v>57</v>
      </c>
      <c r="B31" s="14">
        <v>4433.6</v>
      </c>
      <c r="C31" s="14">
        <v>512.4069700000001</v>
      </c>
      <c r="D31" s="14">
        <v>4946.00697</v>
      </c>
      <c r="E31" s="15">
        <v>0.12103339238473168</v>
      </c>
      <c r="F31" s="4"/>
      <c r="G31" s="14">
        <f t="shared" si="0"/>
        <v>200</v>
      </c>
      <c r="H31" s="14">
        <v>4233.6</v>
      </c>
      <c r="I31" s="14"/>
      <c r="J31" s="16">
        <f t="shared" si="1"/>
        <v>0</v>
      </c>
      <c r="K31" s="17">
        <f t="shared" si="2"/>
      </c>
      <c r="L31" s="3"/>
      <c r="M31" s="3"/>
      <c r="N31" s="13" t="s">
        <v>58</v>
      </c>
      <c r="O31" s="13">
        <v>2450</v>
      </c>
      <c r="P31" s="13">
        <v>76.7</v>
      </c>
      <c r="Q31" s="13">
        <v>123.3</v>
      </c>
      <c r="R31" s="13">
        <v>200</v>
      </c>
    </row>
    <row r="32" spans="1:18" ht="15">
      <c r="A32" s="2" t="s">
        <v>59</v>
      </c>
      <c r="B32" s="14">
        <v>766.3000000000001</v>
      </c>
      <c r="C32" s="14">
        <v>105.86076900000002</v>
      </c>
      <c r="D32" s="14">
        <v>872.1607690000001</v>
      </c>
      <c r="E32" s="15">
        <v>0.18040349182004092</v>
      </c>
      <c r="F32" s="4"/>
      <c r="G32" s="14">
        <f t="shared" si="0"/>
        <v>179.5</v>
      </c>
      <c r="H32" s="14">
        <v>586.8000000000001</v>
      </c>
      <c r="I32" s="14"/>
      <c r="J32" s="16">
        <f t="shared" si="1"/>
        <v>0</v>
      </c>
      <c r="K32" s="17">
        <f t="shared" si="2"/>
      </c>
      <c r="L32" s="3"/>
      <c r="M32" s="3"/>
      <c r="N32" s="13" t="s">
        <v>60</v>
      </c>
      <c r="O32" s="13">
        <v>2460</v>
      </c>
      <c r="P32" s="13">
        <v>35.8</v>
      </c>
      <c r="Q32" s="13">
        <v>143.7</v>
      </c>
      <c r="R32" s="13">
        <v>179.5</v>
      </c>
    </row>
    <row r="33" spans="1:18" ht="15">
      <c r="A33" s="2" t="s">
        <v>61</v>
      </c>
      <c r="B33" s="14">
        <v>3258.3999999999996</v>
      </c>
      <c r="C33" s="14">
        <v>693.3027315</v>
      </c>
      <c r="D33" s="14">
        <v>3951.7027314999996</v>
      </c>
      <c r="E33" s="15">
        <v>0.22634761067580808</v>
      </c>
      <c r="F33" s="4"/>
      <c r="G33" s="14">
        <f t="shared" si="0"/>
        <v>195.4</v>
      </c>
      <c r="H33" s="14">
        <v>3062.9999999999995</v>
      </c>
      <c r="I33" s="14"/>
      <c r="J33" s="16">
        <f t="shared" si="1"/>
        <v>0</v>
      </c>
      <c r="K33" s="17">
        <f t="shared" si="2"/>
      </c>
      <c r="L33" s="3"/>
      <c r="M33" s="3"/>
      <c r="N33" s="13" t="s">
        <v>62</v>
      </c>
      <c r="O33" s="13">
        <v>2470</v>
      </c>
      <c r="P33" s="13">
        <v>115.2</v>
      </c>
      <c r="Q33" s="13">
        <v>80.2</v>
      </c>
      <c r="R33" s="13">
        <v>195.4</v>
      </c>
    </row>
    <row r="34" spans="1:18" ht="15">
      <c r="A34" s="2" t="s">
        <v>63</v>
      </c>
      <c r="B34" s="14">
        <v>1911.6999999999998</v>
      </c>
      <c r="C34" s="14">
        <v>267.73817950000006</v>
      </c>
      <c r="D34" s="14">
        <v>2179.4381795</v>
      </c>
      <c r="E34" s="15">
        <v>0.14005240335826755</v>
      </c>
      <c r="F34" s="4"/>
      <c r="G34" s="14">
        <f t="shared" si="0"/>
        <v>0</v>
      </c>
      <c r="H34" s="14">
        <v>1911.6999999999998</v>
      </c>
      <c r="I34" s="14"/>
      <c r="J34" s="16">
        <f t="shared" si="1"/>
        <v>0</v>
      </c>
      <c r="K34" s="17">
        <f t="shared" si="2"/>
      </c>
      <c r="L34" s="3"/>
      <c r="M34" s="3"/>
      <c r="N34" s="3"/>
      <c r="O34" s="3"/>
      <c r="P34" s="3"/>
      <c r="Q34" s="3"/>
      <c r="R34" s="3"/>
    </row>
    <row r="35" spans="1:18" ht="15">
      <c r="A35" s="2" t="s">
        <v>64</v>
      </c>
      <c r="B35" s="14">
        <v>2214.6000000000004</v>
      </c>
      <c r="C35" s="14">
        <v>509.81228200000004</v>
      </c>
      <c r="D35" s="14">
        <v>2724.4122820000002</v>
      </c>
      <c r="E35" s="15">
        <v>0.26405566996426166</v>
      </c>
      <c r="F35" s="4"/>
      <c r="G35" s="14">
        <f t="shared" si="0"/>
        <v>283.9</v>
      </c>
      <c r="H35" s="14">
        <v>1930.7000000000003</v>
      </c>
      <c r="I35" s="14"/>
      <c r="J35" s="16">
        <f t="shared" si="1"/>
        <v>0</v>
      </c>
      <c r="K35" s="17">
        <f t="shared" si="2"/>
      </c>
      <c r="L35" s="3"/>
      <c r="M35" s="3"/>
      <c r="N35" s="13" t="s">
        <v>65</v>
      </c>
      <c r="O35" s="13">
        <v>2480</v>
      </c>
      <c r="P35" s="13">
        <v>183.4</v>
      </c>
      <c r="Q35" s="13">
        <v>100.5</v>
      </c>
      <c r="R35" s="13">
        <v>283.9</v>
      </c>
    </row>
    <row r="36" spans="1:18" ht="15">
      <c r="A36" s="2" t="s">
        <v>66</v>
      </c>
      <c r="B36" s="14">
        <v>328.2</v>
      </c>
      <c r="C36" s="14">
        <v>46.818343500000005</v>
      </c>
      <c r="D36" s="14">
        <v>375.0183435</v>
      </c>
      <c r="E36" s="15">
        <v>0.1450831840718934</v>
      </c>
      <c r="F36" s="4"/>
      <c r="G36" s="14">
        <f t="shared" si="0"/>
        <v>5.5</v>
      </c>
      <c r="H36" s="14">
        <v>322.7</v>
      </c>
      <c r="I36" s="14"/>
      <c r="J36" s="16">
        <f t="shared" si="1"/>
        <v>0</v>
      </c>
      <c r="K36" s="17">
        <f t="shared" si="2"/>
      </c>
      <c r="L36" s="3"/>
      <c r="M36" s="3"/>
      <c r="N36" s="13" t="s">
        <v>67</v>
      </c>
      <c r="O36" s="13">
        <v>2485</v>
      </c>
      <c r="P36" s="13"/>
      <c r="Q36" s="13">
        <v>5.5</v>
      </c>
      <c r="R36" s="13">
        <v>5.5</v>
      </c>
    </row>
    <row r="37" spans="1:18" ht="15">
      <c r="A37" s="2" t="s">
        <v>68</v>
      </c>
      <c r="B37" s="14">
        <v>3482.4</v>
      </c>
      <c r="C37" s="14">
        <v>612.1771729999992</v>
      </c>
      <c r="D37" s="14">
        <v>4094.577172999999</v>
      </c>
      <c r="E37" s="15">
        <v>0.1901761954022986</v>
      </c>
      <c r="F37" s="4"/>
      <c r="G37" s="14">
        <f t="shared" si="0"/>
        <v>263.4</v>
      </c>
      <c r="H37" s="14">
        <v>3219</v>
      </c>
      <c r="I37" s="14"/>
      <c r="J37" s="16">
        <f t="shared" si="1"/>
        <v>0</v>
      </c>
      <c r="K37" s="17">
        <f t="shared" si="2"/>
      </c>
      <c r="L37" s="3"/>
      <c r="M37" s="3"/>
      <c r="N37" s="13" t="s">
        <v>69</v>
      </c>
      <c r="O37" s="13">
        <v>2490</v>
      </c>
      <c r="P37" s="13">
        <v>143</v>
      </c>
      <c r="Q37" s="13">
        <v>120.4</v>
      </c>
      <c r="R37" s="13">
        <v>263.4</v>
      </c>
    </row>
    <row r="38" spans="1:18" ht="15">
      <c r="A38" s="2" t="s">
        <v>70</v>
      </c>
      <c r="B38" s="14">
        <v>229.5</v>
      </c>
      <c r="C38" s="14">
        <v>22.268431</v>
      </c>
      <c r="D38" s="14">
        <v>251.768431</v>
      </c>
      <c r="E38" s="15">
        <v>0.09999295464750786</v>
      </c>
      <c r="F38" s="4"/>
      <c r="G38" s="14">
        <f t="shared" si="0"/>
        <v>6.800000000000001</v>
      </c>
      <c r="H38" s="14">
        <v>222.7</v>
      </c>
      <c r="I38" s="14"/>
      <c r="J38" s="16">
        <f t="shared" si="1"/>
        <v>0</v>
      </c>
      <c r="K38" s="17">
        <f t="shared" si="2"/>
      </c>
      <c r="L38" s="3"/>
      <c r="M38" s="3"/>
      <c r="N38" s="13" t="s">
        <v>71</v>
      </c>
      <c r="O38" s="13">
        <v>3200</v>
      </c>
      <c r="P38" s="13">
        <v>5.4</v>
      </c>
      <c r="Q38" s="13">
        <v>1.4</v>
      </c>
      <c r="R38" s="13">
        <v>6.800000000000001</v>
      </c>
    </row>
    <row r="39" spans="1:18" ht="15">
      <c r="A39" s="2" t="s">
        <v>72</v>
      </c>
      <c r="B39" s="14">
        <v>83.1</v>
      </c>
      <c r="C39" s="14">
        <v>16.63539</v>
      </c>
      <c r="D39" s="14">
        <v>99.73539</v>
      </c>
      <c r="E39" s="15">
        <v>0.2001851985559567</v>
      </c>
      <c r="F39" s="4"/>
      <c r="G39" s="14">
        <f t="shared" si="0"/>
        <v>0</v>
      </c>
      <c r="H39" s="14">
        <v>83.1</v>
      </c>
      <c r="I39" s="14"/>
      <c r="J39" s="16">
        <f t="shared" si="1"/>
        <v>0</v>
      </c>
      <c r="K39" s="17">
        <f t="shared" si="2"/>
      </c>
      <c r="L39" s="3"/>
      <c r="M39" s="3"/>
      <c r="N39" s="3"/>
      <c r="O39" s="3"/>
      <c r="P39" s="3"/>
      <c r="Q39" s="3"/>
      <c r="R39" s="3"/>
    </row>
    <row r="40" spans="1:18" ht="15">
      <c r="A40" s="2" t="s">
        <v>73</v>
      </c>
      <c r="B40" s="14">
        <v>125.9</v>
      </c>
      <c r="C40" s="14">
        <v>25.960739999999998</v>
      </c>
      <c r="D40" s="14">
        <v>151.86074</v>
      </c>
      <c r="E40" s="15">
        <v>0.20952978208232442</v>
      </c>
      <c r="F40" s="4"/>
      <c r="G40" s="14">
        <f t="shared" si="0"/>
        <v>2</v>
      </c>
      <c r="H40" s="14">
        <v>123.9</v>
      </c>
      <c r="I40" s="14"/>
      <c r="J40" s="16">
        <f t="shared" si="1"/>
        <v>0</v>
      </c>
      <c r="K40" s="17">
        <f t="shared" si="2"/>
      </c>
      <c r="L40" s="3"/>
      <c r="M40" s="3"/>
      <c r="N40" s="13" t="s">
        <v>74</v>
      </c>
      <c r="O40" s="13">
        <v>3400</v>
      </c>
      <c r="P40" s="13"/>
      <c r="Q40" s="13">
        <v>2</v>
      </c>
      <c r="R40" s="13">
        <v>2</v>
      </c>
    </row>
    <row r="41" spans="1:18" ht="15">
      <c r="A41" s="2" t="s">
        <v>75</v>
      </c>
      <c r="B41" s="14">
        <v>808.5999999999999</v>
      </c>
      <c r="C41" s="14">
        <v>129.03299</v>
      </c>
      <c r="D41" s="14">
        <v>937.63299</v>
      </c>
      <c r="E41" s="15">
        <v>0.16445703543206733</v>
      </c>
      <c r="F41" s="4"/>
      <c r="G41" s="14">
        <f t="shared" si="0"/>
        <v>24</v>
      </c>
      <c r="H41" s="14">
        <v>784.5999999999999</v>
      </c>
      <c r="I41" s="14"/>
      <c r="J41" s="16">
        <f t="shared" si="1"/>
        <v>0</v>
      </c>
      <c r="K41" s="17">
        <f t="shared" si="2"/>
      </c>
      <c r="L41" s="3"/>
      <c r="M41" s="3"/>
      <c r="N41" s="13" t="s">
        <v>76</v>
      </c>
      <c r="O41" s="13">
        <v>4100</v>
      </c>
      <c r="P41" s="13">
        <v>11</v>
      </c>
      <c r="Q41" s="13">
        <v>13</v>
      </c>
      <c r="R41" s="13">
        <v>24</v>
      </c>
    </row>
    <row r="42" spans="1:18" ht="15">
      <c r="A42" s="20" t="s">
        <v>77</v>
      </c>
      <c r="B42" s="14">
        <v>1028.8000000000002</v>
      </c>
      <c r="C42" s="14">
        <v>375.7133120000001</v>
      </c>
      <c r="D42" s="14">
        <v>1404.5133120000003</v>
      </c>
      <c r="E42" s="15">
        <v>0.3651956765163297</v>
      </c>
      <c r="F42" s="4"/>
      <c r="G42" s="14">
        <f t="shared" si="0"/>
        <v>0</v>
      </c>
      <c r="H42" s="14">
        <v>1028.8000000000002</v>
      </c>
      <c r="I42" s="14"/>
      <c r="J42" s="16">
        <f t="shared" si="1"/>
        <v>0</v>
      </c>
      <c r="K42" s="17">
        <f t="shared" si="2"/>
      </c>
      <c r="L42" s="3"/>
      <c r="M42" s="3"/>
      <c r="N42" s="3"/>
      <c r="O42" s="3"/>
      <c r="P42" s="3"/>
      <c r="Q42" s="3"/>
      <c r="R42" s="3"/>
    </row>
    <row r="43" spans="1:18" ht="15">
      <c r="A43" s="2" t="s">
        <v>78</v>
      </c>
      <c r="B43" s="14">
        <v>1068.5</v>
      </c>
      <c r="C43" s="14">
        <v>0</v>
      </c>
      <c r="D43" s="14">
        <v>1068.5</v>
      </c>
      <c r="E43" s="15">
        <v>0</v>
      </c>
      <c r="F43" s="4"/>
      <c r="G43" s="14">
        <f t="shared" si="0"/>
        <v>1068.5</v>
      </c>
      <c r="H43" s="14">
        <v>0</v>
      </c>
      <c r="I43" s="14"/>
      <c r="J43" s="16">
        <v>0</v>
      </c>
      <c r="K43" s="17">
        <f t="shared" si="2"/>
      </c>
      <c r="L43" s="3"/>
      <c r="M43" s="3"/>
      <c r="N43" s="13" t="s">
        <v>79</v>
      </c>
      <c r="O43" s="13">
        <v>5000</v>
      </c>
      <c r="P43" s="13">
        <v>385.8</v>
      </c>
      <c r="Q43" s="13">
        <v>682.7</v>
      </c>
      <c r="R43" s="13">
        <v>1068.5</v>
      </c>
    </row>
    <row r="44" spans="1:18" ht="15">
      <c r="A44" s="22" t="s">
        <v>80</v>
      </c>
      <c r="B44" s="14">
        <v>71.5</v>
      </c>
      <c r="C44" s="14">
        <v>7.157024000000001</v>
      </c>
      <c r="D44" s="14">
        <v>78.657024</v>
      </c>
      <c r="E44" s="15">
        <v>0.10009823776223777</v>
      </c>
      <c r="F44" s="4"/>
      <c r="G44" s="14">
        <f t="shared" si="0"/>
        <v>0</v>
      </c>
      <c r="H44" s="14">
        <v>71.5</v>
      </c>
      <c r="I44" s="14"/>
      <c r="J44" s="16">
        <f t="shared" si="1"/>
        <v>0</v>
      </c>
      <c r="K44" s="17">
        <f t="shared" si="2"/>
      </c>
      <c r="L44" s="3"/>
      <c r="M44" s="3"/>
      <c r="N44" s="3"/>
      <c r="O44" s="3"/>
      <c r="P44" s="3"/>
      <c r="Q44" s="3"/>
      <c r="R44" s="3"/>
    </row>
    <row r="45" spans="1:18" ht="15">
      <c r="A45" s="22" t="s">
        <v>81</v>
      </c>
      <c r="B45" s="14">
        <v>56.6</v>
      </c>
      <c r="C45" s="14">
        <v>5.656752</v>
      </c>
      <c r="D45" s="14">
        <v>62.256752</v>
      </c>
      <c r="E45" s="15">
        <v>0.0999426148409894</v>
      </c>
      <c r="F45" s="4"/>
      <c r="G45" s="14">
        <f t="shared" si="0"/>
        <v>0</v>
      </c>
      <c r="H45" s="14">
        <v>56.6</v>
      </c>
      <c r="I45" s="14"/>
      <c r="J45" s="16">
        <f t="shared" si="1"/>
        <v>0</v>
      </c>
      <c r="K45" s="17">
        <f t="shared" si="2"/>
      </c>
      <c r="L45" s="3"/>
      <c r="M45" s="3"/>
      <c r="N45" s="3"/>
      <c r="O45" s="3"/>
      <c r="P45" s="3"/>
      <c r="Q45" s="3"/>
      <c r="R45" s="3"/>
    </row>
    <row r="46" spans="1:18" ht="15">
      <c r="A46" s="22" t="s">
        <v>82</v>
      </c>
      <c r="B46" s="14">
        <v>0</v>
      </c>
      <c r="C46" s="14">
        <v>0</v>
      </c>
      <c r="D46" s="14">
        <v>0</v>
      </c>
      <c r="E46" s="15">
        <v>0</v>
      </c>
      <c r="F46" s="4"/>
      <c r="G46" s="14">
        <f t="shared" si="0"/>
        <v>0</v>
      </c>
      <c r="H46" s="14">
        <v>0</v>
      </c>
      <c r="I46" s="14"/>
      <c r="J46" s="16">
        <v>0</v>
      </c>
      <c r="K46" s="17">
        <f t="shared" si="2"/>
      </c>
      <c r="L46" s="3"/>
      <c r="M46" s="3"/>
      <c r="N46" s="3"/>
      <c r="O46" s="3"/>
      <c r="P46" s="3"/>
      <c r="Q46" s="3"/>
      <c r="R46" s="3"/>
    </row>
    <row r="47" spans="1:18" ht="15">
      <c r="A47" s="22" t="s">
        <v>83</v>
      </c>
      <c r="B47" s="14">
        <v>112.6</v>
      </c>
      <c r="C47" s="14">
        <v>27.686529999999998</v>
      </c>
      <c r="D47" s="14">
        <v>140.28653</v>
      </c>
      <c r="E47" s="15">
        <v>0.24588392539964476</v>
      </c>
      <c r="F47" s="4"/>
      <c r="G47" s="14">
        <f t="shared" si="0"/>
        <v>0</v>
      </c>
      <c r="H47" s="14">
        <v>112.6</v>
      </c>
      <c r="I47" s="14"/>
      <c r="J47" s="16">
        <f t="shared" si="1"/>
        <v>0</v>
      </c>
      <c r="K47" s="17">
        <f t="shared" si="2"/>
      </c>
      <c r="L47" s="3"/>
      <c r="M47" s="3"/>
      <c r="N47" s="3"/>
      <c r="O47" s="3"/>
      <c r="P47" s="3"/>
      <c r="Q47" s="3"/>
      <c r="R47" s="3"/>
    </row>
    <row r="48" spans="1:18" ht="15">
      <c r="A48" s="22" t="s">
        <v>84</v>
      </c>
      <c r="B48" s="14">
        <v>1673.3000000000002</v>
      </c>
      <c r="C48" s="14">
        <v>392.25833400000005</v>
      </c>
      <c r="D48" s="14">
        <v>2065.5583340000003</v>
      </c>
      <c r="E48" s="15">
        <v>0.23442200083667006</v>
      </c>
      <c r="F48" s="4"/>
      <c r="G48" s="14">
        <f t="shared" si="0"/>
        <v>0</v>
      </c>
      <c r="H48" s="14">
        <v>1673.3000000000002</v>
      </c>
      <c r="I48" s="14"/>
      <c r="J48" s="16">
        <f t="shared" si="1"/>
        <v>0</v>
      </c>
      <c r="K48" s="17">
        <f t="shared" si="2"/>
      </c>
      <c r="L48" s="3"/>
      <c r="M48" s="3"/>
      <c r="N48" s="3"/>
      <c r="O48" s="3"/>
      <c r="P48" s="3"/>
      <c r="Q48" s="3"/>
      <c r="R48" s="3"/>
    </row>
    <row r="49" spans="1:18" ht="15">
      <c r="A49" s="22" t="s">
        <v>85</v>
      </c>
      <c r="B49" s="14">
        <v>1889.7</v>
      </c>
      <c r="C49" s="14">
        <v>303.94502</v>
      </c>
      <c r="D49" s="14">
        <v>2193.64502</v>
      </c>
      <c r="E49" s="15">
        <v>0.16084300153463513</v>
      </c>
      <c r="F49" s="4"/>
      <c r="G49" s="14">
        <f t="shared" si="0"/>
        <v>0</v>
      </c>
      <c r="H49" s="14">
        <v>1889.7</v>
      </c>
      <c r="I49" s="14"/>
      <c r="J49" s="16">
        <f t="shared" si="1"/>
        <v>0</v>
      </c>
      <c r="K49" s="17">
        <f t="shared" si="2"/>
      </c>
      <c r="L49" s="3"/>
      <c r="M49" s="3"/>
      <c r="N49" s="3"/>
      <c r="O49" s="3"/>
      <c r="P49" s="3"/>
      <c r="Q49" s="3"/>
      <c r="R49" s="3"/>
    </row>
    <row r="50" spans="1:18" ht="15">
      <c r="A50" s="22" t="s">
        <v>86</v>
      </c>
      <c r="B50" s="14">
        <v>683.8</v>
      </c>
      <c r="C50" s="14">
        <v>68.318302</v>
      </c>
      <c r="D50" s="14">
        <v>752.118302</v>
      </c>
      <c r="E50" s="15">
        <v>0.09990977186311788</v>
      </c>
      <c r="F50" s="4"/>
      <c r="G50" s="14">
        <f t="shared" si="0"/>
        <v>0</v>
      </c>
      <c r="H50" s="14">
        <v>683.8</v>
      </c>
      <c r="I50" s="14"/>
      <c r="J50" s="16">
        <f t="shared" si="1"/>
        <v>0</v>
      </c>
      <c r="K50" s="17">
        <f t="shared" si="2"/>
      </c>
      <c r="L50" s="3"/>
      <c r="M50" s="3"/>
      <c r="N50" s="3"/>
      <c r="O50" s="3"/>
      <c r="P50" s="3"/>
      <c r="Q50" s="3"/>
      <c r="R50" s="3"/>
    </row>
    <row r="51" spans="1:18" ht="15">
      <c r="A51" s="22" t="s">
        <v>87</v>
      </c>
      <c r="B51" s="14">
        <v>1490</v>
      </c>
      <c r="C51" s="14">
        <v>372.50304000000006</v>
      </c>
      <c r="D51" s="14">
        <v>1862.50304</v>
      </c>
      <c r="E51" s="15">
        <v>0.2500020402684564</v>
      </c>
      <c r="F51" s="4"/>
      <c r="G51" s="14">
        <f t="shared" si="0"/>
        <v>0</v>
      </c>
      <c r="H51" s="14">
        <v>1490</v>
      </c>
      <c r="I51" s="14"/>
      <c r="J51" s="16">
        <f t="shared" si="1"/>
        <v>0</v>
      </c>
      <c r="K51" s="17">
        <f t="shared" si="2"/>
      </c>
      <c r="L51" s="3"/>
      <c r="M51" s="3"/>
      <c r="N51" s="3"/>
      <c r="O51" s="3"/>
      <c r="P51" s="3"/>
      <c r="Q51" s="3"/>
      <c r="R51" s="3"/>
    </row>
    <row r="52" spans="1:18" ht="15">
      <c r="A52" s="2" t="s">
        <v>88</v>
      </c>
      <c r="B52" s="14">
        <v>1104.5</v>
      </c>
      <c r="C52" s="14">
        <v>286.1064349999999</v>
      </c>
      <c r="D52" s="14">
        <v>1390.606435</v>
      </c>
      <c r="E52" s="15">
        <v>0.2725601933885871</v>
      </c>
      <c r="F52" s="4"/>
      <c r="G52" s="14">
        <f t="shared" si="0"/>
        <v>54.8</v>
      </c>
      <c r="H52" s="14">
        <v>1049.7</v>
      </c>
      <c r="I52" s="14"/>
      <c r="J52" s="16">
        <f t="shared" si="1"/>
        <v>0</v>
      </c>
      <c r="K52" s="17">
        <f t="shared" si="2"/>
      </c>
      <c r="L52" s="3"/>
      <c r="M52" s="3"/>
      <c r="N52" s="13" t="s">
        <v>89</v>
      </c>
      <c r="O52" s="13">
        <v>5501</v>
      </c>
      <c r="P52" s="13"/>
      <c r="Q52" s="13">
        <v>54.8</v>
      </c>
      <c r="R52" s="13">
        <v>54.8</v>
      </c>
    </row>
    <row r="53" spans="1:18" ht="15">
      <c r="A53" s="2" t="s">
        <v>90</v>
      </c>
      <c r="B53" s="14">
        <v>920.9</v>
      </c>
      <c r="C53" s="14">
        <v>180.60261100000002</v>
      </c>
      <c r="D53" s="14">
        <v>1101.502611</v>
      </c>
      <c r="E53" s="15">
        <v>0.19947273138944116</v>
      </c>
      <c r="F53" s="4"/>
      <c r="G53" s="14">
        <f t="shared" si="0"/>
        <v>15.5</v>
      </c>
      <c r="H53" s="14">
        <v>905.4</v>
      </c>
      <c r="I53" s="14"/>
      <c r="J53" s="16">
        <f t="shared" si="1"/>
        <v>0</v>
      </c>
      <c r="K53" s="17">
        <f t="shared" si="2"/>
      </c>
      <c r="L53" s="3"/>
      <c r="M53" s="3"/>
      <c r="N53" s="13" t="s">
        <v>91</v>
      </c>
      <c r="O53" s="13">
        <v>6100</v>
      </c>
      <c r="P53" s="13"/>
      <c r="Q53" s="13">
        <v>15.5</v>
      </c>
      <c r="R53" s="13">
        <v>15.5</v>
      </c>
    </row>
    <row r="54" spans="1:18" ht="15">
      <c r="A54" s="2" t="s">
        <v>92</v>
      </c>
      <c r="B54" s="14">
        <v>5579.4</v>
      </c>
      <c r="C54" s="14">
        <v>475</v>
      </c>
      <c r="D54" s="14">
        <v>6054.4</v>
      </c>
      <c r="E54" s="15">
        <v>0.10833618428555138</v>
      </c>
      <c r="F54" s="4"/>
      <c r="G54" s="14">
        <f t="shared" si="0"/>
        <v>1194.9</v>
      </c>
      <c r="H54" s="14">
        <v>4384.5</v>
      </c>
      <c r="I54" s="14"/>
      <c r="J54" s="16">
        <f t="shared" si="1"/>
        <v>0</v>
      </c>
      <c r="K54" s="17">
        <f t="shared" si="2"/>
      </c>
      <c r="L54" s="3"/>
      <c r="M54" s="3"/>
      <c r="N54" s="13" t="s">
        <v>93</v>
      </c>
      <c r="O54" s="13">
        <v>7100</v>
      </c>
      <c r="P54" s="13">
        <v>625.8</v>
      </c>
      <c r="Q54" s="13">
        <v>569.1</v>
      </c>
      <c r="R54" s="13">
        <v>1194.9</v>
      </c>
    </row>
    <row r="55" spans="1:18" ht="15">
      <c r="A55" s="2" t="s">
        <v>94</v>
      </c>
      <c r="B55" s="14">
        <v>1480.4</v>
      </c>
      <c r="C55" s="14">
        <v>208.3239649</v>
      </c>
      <c r="D55" s="14">
        <v>1688.7239649</v>
      </c>
      <c r="E55" s="15">
        <v>0.14935758882993974</v>
      </c>
      <c r="F55" s="4"/>
      <c r="G55" s="14">
        <f t="shared" si="0"/>
        <v>85.6</v>
      </c>
      <c r="H55" s="14">
        <v>1394.8000000000002</v>
      </c>
      <c r="I55" s="14"/>
      <c r="J55" s="16">
        <f t="shared" si="1"/>
        <v>0</v>
      </c>
      <c r="K55" s="17">
        <f t="shared" si="2"/>
      </c>
      <c r="L55" s="3"/>
      <c r="M55" s="3"/>
      <c r="N55" s="13" t="s">
        <v>95</v>
      </c>
      <c r="O55" s="13">
        <v>7200</v>
      </c>
      <c r="P55" s="13"/>
      <c r="Q55" s="13">
        <v>85.6</v>
      </c>
      <c r="R55" s="13">
        <v>85.6</v>
      </c>
    </row>
    <row r="56" spans="1:18" ht="15">
      <c r="A56" s="2" t="s">
        <v>96</v>
      </c>
      <c r="B56" s="14">
        <v>1597.0000000000002</v>
      </c>
      <c r="C56" s="14">
        <v>210.17467200000002</v>
      </c>
      <c r="D56" s="14">
        <v>1807.1746720000003</v>
      </c>
      <c r="E56" s="15">
        <v>0.14291763361893103</v>
      </c>
      <c r="F56" s="4"/>
      <c r="G56" s="14">
        <f t="shared" si="0"/>
        <v>126.4</v>
      </c>
      <c r="H56" s="14">
        <v>1470.6000000000001</v>
      </c>
      <c r="I56" s="14"/>
      <c r="J56" s="16">
        <f t="shared" si="1"/>
        <v>0</v>
      </c>
      <c r="K56" s="17">
        <f t="shared" si="2"/>
      </c>
      <c r="L56" s="3"/>
      <c r="M56" s="3"/>
      <c r="N56" s="13" t="s">
        <v>97</v>
      </c>
      <c r="O56" s="13">
        <v>7300</v>
      </c>
      <c r="P56" s="13">
        <v>63.3</v>
      </c>
      <c r="Q56" s="13">
        <v>63.1</v>
      </c>
      <c r="R56" s="13">
        <v>126.4</v>
      </c>
    </row>
    <row r="57" spans="1:18" ht="15">
      <c r="A57" s="2" t="s">
        <v>98</v>
      </c>
      <c r="B57" s="14">
        <v>2562.9</v>
      </c>
      <c r="C57" s="14">
        <v>332.4771296</v>
      </c>
      <c r="D57" s="14">
        <v>2895.3771296</v>
      </c>
      <c r="E57" s="15">
        <v>0.13825562608117098</v>
      </c>
      <c r="F57" s="4"/>
      <c r="G57" s="14">
        <f t="shared" si="0"/>
        <v>158.1</v>
      </c>
      <c r="H57" s="14">
        <v>2404.8</v>
      </c>
      <c r="I57" s="14"/>
      <c r="J57" s="16">
        <f t="shared" si="1"/>
        <v>0</v>
      </c>
      <c r="K57" s="17">
        <f t="shared" si="2"/>
      </c>
      <c r="L57" s="3"/>
      <c r="M57" s="3"/>
      <c r="N57" s="13" t="s">
        <v>99</v>
      </c>
      <c r="O57" s="13">
        <v>7400</v>
      </c>
      <c r="P57" s="13"/>
      <c r="Q57" s="13">
        <v>158.1</v>
      </c>
      <c r="R57" s="13">
        <v>158.1</v>
      </c>
    </row>
    <row r="58" spans="1:18" ht="15">
      <c r="A58" s="2" t="s">
        <v>100</v>
      </c>
      <c r="B58" s="14">
        <v>2452.5</v>
      </c>
      <c r="C58" s="14">
        <v>277.28700000000003</v>
      </c>
      <c r="D58" s="14">
        <v>2729.7870000000003</v>
      </c>
      <c r="E58" s="15">
        <v>0.1264418604651163</v>
      </c>
      <c r="F58" s="4"/>
      <c r="G58" s="14">
        <f t="shared" si="0"/>
        <v>259.5</v>
      </c>
      <c r="H58" s="14">
        <v>2193</v>
      </c>
      <c r="I58" s="14"/>
      <c r="J58" s="16">
        <f t="shared" si="1"/>
        <v>0</v>
      </c>
      <c r="K58" s="17">
        <f t="shared" si="2"/>
      </c>
      <c r="L58" s="3"/>
      <c r="M58" s="3"/>
      <c r="N58" s="13" t="s">
        <v>101</v>
      </c>
      <c r="O58" s="13">
        <v>7700</v>
      </c>
      <c r="P58" s="13"/>
      <c r="Q58" s="13">
        <v>259.5</v>
      </c>
      <c r="R58" s="13">
        <v>259.5</v>
      </c>
    </row>
    <row r="59" spans="1:18" ht="15">
      <c r="A59" s="2" t="s">
        <v>102</v>
      </c>
      <c r="B59" s="14">
        <v>761.8999999999999</v>
      </c>
      <c r="C59" s="14">
        <v>55.237</v>
      </c>
      <c r="D59" s="14">
        <v>817.1369999999998</v>
      </c>
      <c r="E59" s="15">
        <v>0.26840136054421776</v>
      </c>
      <c r="F59" s="4"/>
      <c r="G59" s="14">
        <f t="shared" si="0"/>
        <v>556.0999999999999</v>
      </c>
      <c r="H59" s="14">
        <v>205.79999999999995</v>
      </c>
      <c r="I59" s="14"/>
      <c r="J59" s="16">
        <f t="shared" si="1"/>
        <v>0</v>
      </c>
      <c r="K59" s="17">
        <f t="shared" si="2"/>
      </c>
      <c r="L59" s="3"/>
      <c r="M59" s="3"/>
      <c r="N59" s="13" t="s">
        <v>103</v>
      </c>
      <c r="O59" s="13">
        <v>7710</v>
      </c>
      <c r="P59" s="13">
        <v>526.3</v>
      </c>
      <c r="Q59" s="13">
        <v>29.8</v>
      </c>
      <c r="R59" s="13">
        <v>556.0999999999999</v>
      </c>
    </row>
    <row r="60" spans="1:18" ht="15">
      <c r="A60" s="2" t="s">
        <v>104</v>
      </c>
      <c r="B60" s="14">
        <v>5707.1</v>
      </c>
      <c r="C60" s="14">
        <v>2072</v>
      </c>
      <c r="D60" s="14">
        <v>7779.1</v>
      </c>
      <c r="E60" s="15">
        <v>0.3643461288223812</v>
      </c>
      <c r="F60" s="4"/>
      <c r="G60" s="14">
        <f t="shared" si="0"/>
        <v>20.2</v>
      </c>
      <c r="H60" s="14">
        <v>5686.900000000001</v>
      </c>
      <c r="I60" s="14"/>
      <c r="J60" s="16">
        <f t="shared" si="1"/>
        <v>0</v>
      </c>
      <c r="K60" s="17">
        <f t="shared" si="2"/>
      </c>
      <c r="L60" s="3"/>
      <c r="M60" s="3"/>
      <c r="N60" s="13" t="s">
        <v>105</v>
      </c>
      <c r="O60" s="13">
        <v>8200</v>
      </c>
      <c r="P60" s="13"/>
      <c r="Q60" s="13">
        <v>20.2</v>
      </c>
      <c r="R60" s="13">
        <v>20.2</v>
      </c>
    </row>
    <row r="61" spans="1:18" ht="15">
      <c r="A61" s="2" t="s">
        <v>106</v>
      </c>
      <c r="B61" s="14">
        <v>1130.9</v>
      </c>
      <c r="C61" s="14">
        <v>230.65247199999996</v>
      </c>
      <c r="D61" s="14">
        <v>1361.552472</v>
      </c>
      <c r="E61" s="15">
        <v>0.2039547899902732</v>
      </c>
      <c r="F61" s="4"/>
      <c r="G61" s="14">
        <f t="shared" si="0"/>
        <v>0</v>
      </c>
      <c r="H61" s="14">
        <v>1130.9</v>
      </c>
      <c r="I61" s="14"/>
      <c r="J61" s="16">
        <f t="shared" si="1"/>
        <v>0</v>
      </c>
      <c r="K61" s="17">
        <f t="shared" si="2"/>
      </c>
      <c r="L61" s="3"/>
      <c r="M61" s="3"/>
      <c r="N61" s="3"/>
      <c r="O61" s="3"/>
      <c r="P61" s="3"/>
      <c r="Q61" s="3"/>
      <c r="R61" s="3"/>
    </row>
    <row r="62" spans="1:18" ht="15">
      <c r="A62" s="2" t="s">
        <v>107</v>
      </c>
      <c r="B62" s="14">
        <v>76</v>
      </c>
      <c r="C62" s="14">
        <v>15.9457053</v>
      </c>
      <c r="D62" s="14">
        <v>91.9457053</v>
      </c>
      <c r="E62" s="15">
        <v>0.2220850320334262</v>
      </c>
      <c r="F62" s="4"/>
      <c r="G62" s="14">
        <f t="shared" si="0"/>
        <v>4.2</v>
      </c>
      <c r="H62" s="14">
        <v>71.8</v>
      </c>
      <c r="I62" s="14"/>
      <c r="J62" s="16">
        <f t="shared" si="1"/>
        <v>0</v>
      </c>
      <c r="K62" s="17">
        <f t="shared" si="2"/>
      </c>
      <c r="L62" s="3"/>
      <c r="M62" s="3"/>
      <c r="N62" s="13" t="s">
        <v>108</v>
      </c>
      <c r="O62" s="13">
        <v>7900</v>
      </c>
      <c r="P62" s="13"/>
      <c r="Q62" s="13">
        <v>4.2</v>
      </c>
      <c r="R62" s="13">
        <v>4.2</v>
      </c>
    </row>
    <row r="63" spans="1:18" ht="15">
      <c r="A63" s="23" t="s">
        <v>109</v>
      </c>
      <c r="B63" s="24"/>
      <c r="C63" s="14">
        <v>2259.5333333333333</v>
      </c>
      <c r="D63" s="14">
        <v>2259.5333333333333</v>
      </c>
      <c r="E63" s="15"/>
      <c r="F63" s="4"/>
      <c r="G63" s="14"/>
      <c r="H63" s="14"/>
      <c r="I63" s="14">
        <v>2259.5333333333333</v>
      </c>
      <c r="J63" s="25" t="s">
        <v>110</v>
      </c>
      <c r="K63" s="17">
        <f t="shared" si="2"/>
        <v>2259.5333333333333</v>
      </c>
      <c r="L63" s="3"/>
      <c r="M63" s="3"/>
      <c r="N63" s="13"/>
      <c r="O63" s="13"/>
      <c r="P63" s="13">
        <v>5145.700000000001</v>
      </c>
      <c r="Q63" s="13">
        <v>4853.800000000001</v>
      </c>
      <c r="R63" s="13">
        <v>9999.500000000002</v>
      </c>
    </row>
    <row r="64" spans="1:18" ht="18">
      <c r="A64" s="26" t="s">
        <v>111</v>
      </c>
      <c r="B64" s="27">
        <v>73848.2</v>
      </c>
      <c r="C64" s="27">
        <v>16650.903148933336</v>
      </c>
      <c r="D64" s="27">
        <v>90499.10314893333</v>
      </c>
      <c r="E64" s="3"/>
      <c r="F64" s="4"/>
      <c r="G64" s="32">
        <f>SUM(G4:G63)</f>
        <v>9999.500000000002</v>
      </c>
      <c r="H64" s="14">
        <v>63848.70000000002</v>
      </c>
      <c r="I64" s="14">
        <f>SUM(I4:I63)</f>
        <v>2259.5333333333333</v>
      </c>
      <c r="J64" s="28">
        <f>+I64/H64</f>
        <v>0.0353888698334239</v>
      </c>
      <c r="K64" s="14">
        <f>SUM(K4:K63)</f>
        <v>2259.5333333333333</v>
      </c>
      <c r="L64" s="3"/>
      <c r="M64" s="3"/>
      <c r="N64" s="3"/>
      <c r="O64" s="3"/>
      <c r="P64" s="3"/>
      <c r="Q64" s="3"/>
      <c r="R64" s="3"/>
    </row>
    <row r="65" spans="1:18" ht="26.25">
      <c r="A65" s="29" t="s">
        <v>112</v>
      </c>
      <c r="B65" s="30">
        <v>0.26078769507401633</v>
      </c>
      <c r="C65" s="3"/>
      <c r="D65" s="3"/>
      <c r="E65" s="3"/>
      <c r="F65" s="4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">
      <c r="A66" s="10"/>
      <c r="B66" s="31">
        <v>0.2607868781812838</v>
      </c>
      <c r="C66" s="3"/>
      <c r="D66" s="3"/>
      <c r="E66" s="3"/>
      <c r="F66" s="4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</sheetData>
  <sheetProtection/>
  <printOptions gridLines="1"/>
  <pageMargins left="0.73" right="0.12" top="0.4" bottom="0.5" header="0.3" footer="0.3"/>
  <pageSetup fitToHeight="1" fitToWidth="1" horizontalDpi="600" verticalDpi="600" orientation="portrait" scale="67" r:id="rId1"/>
  <headerFooter>
    <oddFooter>&amp;C&amp;F  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rstrykow</dc:creator>
  <cp:keywords/>
  <dc:description/>
  <cp:lastModifiedBy>rstrykow</cp:lastModifiedBy>
  <cp:lastPrinted>2010-08-04T15:40:41Z</cp:lastPrinted>
  <dcterms:created xsi:type="dcterms:W3CDTF">2010-07-28T13:27:42Z</dcterms:created>
  <dcterms:modified xsi:type="dcterms:W3CDTF">2010-08-04T15:47:01Z</dcterms:modified>
  <cp:category/>
  <cp:version/>
  <cp:contentType/>
  <cp:contentStatus/>
</cp:coreProperties>
</file>