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7400" windowHeight="6165" tabRatio="680" activeTab="0"/>
  </bookViews>
  <sheets>
    <sheet name="Tab A Description" sheetId="1" r:id="rId1"/>
    <sheet name="Tab B Cost &amp; Schedule Estimate" sheetId="2" r:id="rId2"/>
    <sheet name="Tab C Risk and uncertainty" sheetId="3" r:id="rId3"/>
    <sheet name="Tab D M&amp;S Detail" sheetId="4" r:id="rId4"/>
  </sheets>
  <definedNames>
    <definedName name="_xlnm.Print_Area" localSheetId="0">'Tab A Description'!$A$1:$B$30</definedName>
    <definedName name="_xlnm.Print_Area" localSheetId="1">'Tab B Cost &amp; Schedule Estimate'!$A$1:$BU$39</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<sst xmlns="http://schemas.openxmlformats.org/spreadsheetml/2006/main" count="185" uniqueCount="160">
  <si>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</si>
  <si>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</si>
  <si>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</si>
  <si>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</si>
  <si>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</si>
  <si>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</si>
  <si>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</si>
  <si>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</si>
  <si>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</si>
  <si>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</si>
  <si>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</si>
  <si>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</si>
  <si>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</si>
  <si>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</si>
  <si>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</si>
  <si>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EM** SM Senior Tech)</t>
  </si>
  <si>
    <t>EA** (Designer)</t>
  </si>
  <si>
    <t>FY11</t>
  </si>
  <si>
    <t>FY12</t>
  </si>
  <si>
    <t>COST CONTIGNECY %</t>
  </si>
  <si>
    <t>SCHED CONTIGNECY %</t>
  </si>
  <si>
    <t>%</t>
  </si>
  <si>
    <t>Materials and Subcontracts (M&amp;S)</t>
  </si>
  <si>
    <t>Basis of Estimate</t>
  </si>
  <si>
    <t>EC** TB (Computing Tech)</t>
  </si>
  <si>
    <t>EC** SB (Computing Tech)</t>
  </si>
  <si>
    <t>HOURS (priced at FY09 rates)</t>
  </si>
  <si>
    <t>EE** SM (Senior Electr Tech)</t>
  </si>
  <si>
    <t>EE** SB (Electr Tech)</t>
  </si>
  <si>
    <t>EE** TB (Electr Tech)</t>
  </si>
  <si>
    <t>EM** SB (FO&amp;M Tech)</t>
  </si>
  <si>
    <t>EM** TB (FO&amp;M Tech)</t>
  </si>
  <si>
    <t>D*** RM2 (Researcher)</t>
  </si>
  <si>
    <t>Basis of Estimate Category</t>
  </si>
  <si>
    <t>Names of req'd skills if known</t>
  </si>
  <si>
    <t>DP** SB/TB (HP Tech)</t>
  </si>
  <si>
    <t>R*** RM (Researcher)</t>
  </si>
  <si>
    <t>TOTAL Preliminary Cost Estimate ($k)=</t>
  </si>
  <si>
    <t>Low ($K)</t>
  </si>
  <si>
    <t>High ($K)</t>
  </si>
  <si>
    <t>Low (weeks)</t>
  </si>
  <si>
    <t>High (Weeks)</t>
  </si>
  <si>
    <t>(1)</t>
  </si>
  <si>
    <t>(2)</t>
  </si>
  <si>
    <t>(3)</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</si>
  <si>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</si>
  <si>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</si>
  <si>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</si>
  <si>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</si>
  <si>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</si>
  <si>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</si>
  <si>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</si>
  <si>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</si>
  <si>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</si>
  <si>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</si>
  <si>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</si>
  <si>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</si>
  <si>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</si>
  <si>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 xml:space="preserve"> Logical Pre-requisites (one task numbers in each column ,any order)</t>
  </si>
  <si>
    <t>USER INPUT</t>
  </si>
  <si>
    <t>Responsible</t>
  </si>
  <si>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</si>
  <si>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</si>
  <si>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</si>
  <si>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</si>
  <si>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</si>
  <si>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</si>
  <si>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</si>
  <si>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</si>
  <si>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</si>
  <si>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</si>
  <si>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</si>
  <si>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</si>
  <si>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</si>
  <si>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</si>
  <si>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</si>
  <si>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</si>
  <si>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</si>
  <si>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</si>
  <si>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</si>
  <si>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</si>
  <si>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</si>
  <si>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</si>
  <si>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</si>
  <si>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</si>
  <si>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</si>
  <si>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</si>
  <si>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</si>
  <si>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</si>
  <si>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</si>
  <si>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</si>
  <si>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</si>
  <si>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</si>
  <si>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</si>
  <si>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</si>
  <si>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</si>
  <si>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</si>
  <si>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</si>
  <si>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</si>
  <si>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</si>
  <si>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</si>
  <si>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</si>
  <si>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</si>
  <si>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</si>
  <si>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</si>
  <si>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</si>
  <si>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</si>
  <si>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</si>
  <si>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</si>
  <si>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</si>
  <si>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</si>
  <si>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</si>
  <si>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</si>
  <si>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</si>
  <si>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</si>
  <si>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</si>
  <si>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</si>
  <si>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</si>
  <si>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</si>
  <si>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</si>
  <si>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</si>
  <si>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</si>
  <si>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</si>
  <si>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</si>
  <si>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</si>
  <si>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</si>
  <si>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</si>
  <si>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</si>
  <si>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</si>
  <si>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EC** EM (computing Engr)</t>
  </si>
  <si>
    <t>EE** EM (Elctr Engr)</t>
  </si>
  <si>
    <t>EM** EM (FO&amp;M Engr)</t>
  </si>
  <si>
    <t>FC** AM (P&amp;C Officer)</t>
  </si>
  <si>
    <t xml:space="preserve">Health Physics Technical Support </t>
  </si>
  <si>
    <t>Decon HP Support (2)  FY 2010</t>
  </si>
  <si>
    <t>Decon HP Overtime 2010</t>
  </si>
  <si>
    <t>Decon HP Support (2) FY 2011</t>
  </si>
  <si>
    <t>Decon HP Overtime 2011</t>
  </si>
  <si>
    <t>Decon HP Support (2) FY 2012</t>
  </si>
  <si>
    <t>Decon HP Overtime 2012</t>
  </si>
  <si>
    <t>Decon HP Support (2) FY 2013</t>
  </si>
  <si>
    <t>Decon HP Overtime 2013</t>
  </si>
  <si>
    <t>EQ Rem/Rel HP Support (1) FY 2011</t>
  </si>
  <si>
    <t>4A</t>
  </si>
  <si>
    <t>X</t>
  </si>
  <si>
    <t>unplanned overtime</t>
  </si>
  <si>
    <t>strykowsky estimates</t>
  </si>
  <si>
    <t>add'l 10%</t>
  </si>
  <si>
    <t>Tim Stevenson</t>
  </si>
  <si>
    <r>
      <t xml:space="preserve">Duration in </t>
    </r>
    <r>
      <rPr>
        <b/>
        <u val="single"/>
        <sz val="10"/>
        <color indexed="16"/>
        <rFont val="Times"/>
        <family val="1"/>
      </rPr>
      <t>WORK DAYS</t>
    </r>
  </si>
  <si>
    <t>2 Full-Time HP Techs each year</t>
  </si>
  <si>
    <t>1 Full-Time HP Tech each year</t>
  </si>
  <si>
    <t>Estimated @ 340 days of HP support during planned removals/relocations</t>
  </si>
  <si>
    <t>NOT APPLICABLE</t>
  </si>
  <si>
    <t>Refer to Primavera Data-Base</t>
  </si>
  <si>
    <t>Decon, BL refurbishment, BL relocation require continuous HP support. This job covers time for two HPs, overtime, and minor sundries for HP ops for FY 10,11,12. Two HPs are required to cover surveys, regulatory compliance documentation, procedures, and RWPs. Two HPs are required during every decon evolution where one individual is suited up in PCs inside the RWP area and one is outside providing support and running smears. HP is also required to process cleaned items for release. FY09 Decon Ops experience has demonstrated the need for 2 HPs. 
Equipment Removal/Relocation (Job 2490) requires one HP support during the removal of equipment.</t>
  </si>
  <si>
    <t>Decon HP Support (2) FY 2014</t>
  </si>
  <si>
    <t>Decon HP Overtime 2014</t>
  </si>
  <si>
    <t>Contingency</t>
  </si>
  <si>
    <t>REV 1 10/15/2010</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</si>
</sst>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s>
  <fonts count="112">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sz val="9"/>
      <name val="Arial"/>
      <family val="2"/>
    </font>
    <font>
      <b/>
      <sz val="9"/>
      <color indexed="10"/>
      <name val="Arial"/>
      <family val="2"/>
    </font>
    <font>
      <b/>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1"/>
      <color indexed="16"/>
      <name val="Times"/>
      <family val="1"/>
    </font>
    <font>
      <b/>
      <sz val="10"/>
      <color indexed="12"/>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sz val="8"/>
      <color indexed="9"/>
      <name val="Times"/>
      <family val="0"/>
    </font>
    <font>
      <b/>
      <sz val="8"/>
      <color indexed="63"/>
      <name val="Arial"/>
      <family val="2"/>
    </font>
    <font>
      <b/>
      <sz val="16"/>
      <name val="Times"/>
      <family val="0"/>
    </font>
    <font>
      <sz val="16"/>
      <name val="Times"/>
      <family val="0"/>
    </font>
    <font>
      <b/>
      <i/>
      <sz val="10"/>
      <color indexed="10"/>
      <name val="Arial"/>
      <family val="2"/>
    </font>
    <font>
      <sz val="10"/>
      <color indexed="16"/>
      <name val="Arial"/>
      <family val="0"/>
    </font>
    <font>
      <i/>
      <sz val="10"/>
      <name val="Arial"/>
      <family val="0"/>
    </font>
    <font>
      <b/>
      <sz val="20"/>
      <color indexed="10"/>
      <name val="Arial"/>
      <family val="2"/>
    </font>
    <font>
      <b/>
      <sz val="12"/>
      <color indexed="10"/>
      <name val="Arial"/>
      <family val="2"/>
    </font>
    <font>
      <b/>
      <sz val="10"/>
      <color indexed="16"/>
      <name val="Times"/>
      <family val="1"/>
    </font>
    <font>
      <b/>
      <u val="single"/>
      <sz val="10"/>
      <color indexed="16"/>
      <name val="Times"/>
      <family val="1"/>
    </font>
    <font>
      <sz val="12"/>
      <color indexed="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indexed="43"/>
        <bgColor indexed="64"/>
      </patternFill>
    </fill>
    <fill>
      <patternFill patternType="solid">
        <fgColor indexed="45"/>
        <bgColor indexed="64"/>
      </patternFill>
    </fill>
    <fill>
      <patternFill patternType="solid">
        <fgColor indexed="23"/>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color indexed="63"/>
      </top>
      <bottom style="thin"/>
    </border>
    <border>
      <left style="medium"/>
      <right style="medium"/>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5" fillId="2" borderId="0" applyNumberFormat="0" applyBorder="0" applyAlignment="0" applyProtection="0"/>
    <xf numFmtId="0" fontId="95" fillId="3" borderId="0" applyNumberFormat="0" applyBorder="0" applyAlignment="0" applyProtection="0"/>
    <xf numFmtId="0" fontId="95" fillId="4" borderId="0" applyNumberFormat="0" applyBorder="0" applyAlignment="0" applyProtection="0"/>
    <xf numFmtId="0" fontId="95" fillId="5" borderId="0" applyNumberFormat="0" applyBorder="0" applyAlignment="0" applyProtection="0"/>
    <xf numFmtId="0" fontId="95" fillId="6" borderId="0" applyNumberFormat="0" applyBorder="0" applyAlignment="0" applyProtection="0"/>
    <xf numFmtId="0" fontId="95" fillId="7" borderId="0" applyNumberFormat="0" applyBorder="0" applyAlignment="0" applyProtection="0"/>
    <xf numFmtId="0" fontId="95" fillId="8" borderId="0" applyNumberFormat="0" applyBorder="0" applyAlignment="0" applyProtection="0"/>
    <xf numFmtId="0" fontId="95" fillId="9" borderId="0" applyNumberFormat="0" applyBorder="0" applyAlignment="0" applyProtection="0"/>
    <xf numFmtId="0" fontId="95" fillId="10" borderId="0" applyNumberFormat="0" applyBorder="0" applyAlignment="0" applyProtection="0"/>
    <xf numFmtId="0" fontId="95" fillId="11" borderId="0" applyNumberFormat="0" applyBorder="0" applyAlignment="0" applyProtection="0"/>
    <xf numFmtId="0" fontId="95" fillId="12" borderId="0" applyNumberFormat="0" applyBorder="0" applyAlignment="0" applyProtection="0"/>
    <xf numFmtId="0" fontId="95"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26" borderId="0" applyNumberFormat="0" applyBorder="0" applyAlignment="0" applyProtection="0"/>
    <xf numFmtId="0" fontId="98" fillId="27" borderId="1" applyNumberFormat="0" applyAlignment="0" applyProtection="0"/>
    <xf numFmtId="0" fontId="9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0" fillId="0" borderId="0" applyNumberFormat="0" applyFill="0" applyBorder="0" applyAlignment="0" applyProtection="0"/>
    <xf numFmtId="0" fontId="11" fillId="0" borderId="0" applyNumberFormat="0" applyFill="0" applyBorder="0" applyAlignment="0" applyProtection="0"/>
    <xf numFmtId="0" fontId="101" fillId="29" borderId="0" applyNumberFormat="0" applyBorder="0" applyAlignment="0" applyProtection="0"/>
    <xf numFmtId="0" fontId="102" fillId="0" borderId="3" applyNumberFormat="0" applyFill="0" applyAlignment="0" applyProtection="0"/>
    <xf numFmtId="0" fontId="103" fillId="0" borderId="4" applyNumberFormat="0" applyFill="0" applyAlignment="0" applyProtection="0"/>
    <xf numFmtId="0" fontId="104" fillId="0" borderId="5" applyNumberFormat="0" applyFill="0" applyAlignment="0" applyProtection="0"/>
    <xf numFmtId="0" fontId="104" fillId="0" borderId="0" applyNumberFormat="0" applyFill="0" applyBorder="0" applyAlignment="0" applyProtection="0"/>
    <xf numFmtId="0" fontId="12"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41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0" borderId="0" xfId="0" applyFont="1" applyAlignment="1">
      <alignment/>
    </xf>
    <xf numFmtId="0" fontId="15" fillId="0" borderId="0" xfId="0" applyFont="1" applyAlignment="1">
      <alignment/>
    </xf>
    <xf numFmtId="0" fontId="9" fillId="33" borderId="0" xfId="0" applyFont="1" applyFill="1" applyAlignment="1">
      <alignment/>
    </xf>
    <xf numFmtId="0" fontId="16" fillId="0" borderId="0" xfId="0" applyFont="1" applyAlignment="1">
      <alignment wrapText="1"/>
    </xf>
    <xf numFmtId="0" fontId="16" fillId="3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4" borderId="0" xfId="0" applyFont="1" applyFill="1" applyAlignment="1">
      <alignment/>
    </xf>
    <xf numFmtId="0" fontId="19" fillId="0" borderId="0" xfId="0" applyFont="1" applyFill="1" applyAlignment="1">
      <alignment/>
    </xf>
    <xf numFmtId="0" fontId="0" fillId="0" borderId="0" xfId="57" applyFont="1">
      <alignment/>
      <protection locked="0"/>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17" xfId="0" applyFont="1" applyBorder="1" applyAlignment="1">
      <alignment horizontal="center" wrapText="1"/>
    </xf>
    <xf numFmtId="0" fontId="23" fillId="0" borderId="0" xfId="0" applyFont="1" applyFill="1" applyAlignment="1">
      <alignment textRotation="91"/>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166" fontId="27" fillId="0" borderId="0" xfId="0" applyNumberFormat="1" applyFont="1" applyAlignment="1">
      <alignment wrapText="1"/>
    </xf>
    <xf numFmtId="166" fontId="27" fillId="0" borderId="0" xfId="0" applyNumberFormat="1" applyFont="1" applyAlignment="1">
      <alignment/>
    </xf>
    <xf numFmtId="0" fontId="19" fillId="35" borderId="0" xfId="0" applyFont="1" applyFill="1" applyAlignment="1">
      <alignment horizontal="center"/>
    </xf>
    <xf numFmtId="0" fontId="2" fillId="0" borderId="0" xfId="0" applyFont="1" applyAlignment="1" quotePrefix="1">
      <alignment/>
    </xf>
    <xf numFmtId="0" fontId="4" fillId="0" borderId="12" xfId="0" applyFont="1" applyBorder="1" applyAlignment="1">
      <alignment/>
    </xf>
    <xf numFmtId="0" fontId="16" fillId="33" borderId="0" xfId="0" applyFont="1" applyFill="1" applyAlignment="1">
      <alignment/>
    </xf>
    <xf numFmtId="0" fontId="32" fillId="35" borderId="0" xfId="0" applyFont="1" applyFill="1" applyAlignment="1">
      <alignment/>
    </xf>
    <xf numFmtId="194" fontId="6" fillId="35" borderId="0" xfId="0" applyNumberFormat="1" applyFont="1" applyFill="1" applyAlignment="1">
      <alignment/>
    </xf>
    <xf numFmtId="14" fontId="6" fillId="35" borderId="0" xfId="0" applyNumberFormat="1" applyFont="1" applyFill="1" applyAlignment="1">
      <alignment horizontal="left"/>
    </xf>
    <xf numFmtId="0" fontId="60" fillId="33" borderId="18" xfId="0" applyFont="1" applyFill="1" applyBorder="1" applyAlignment="1">
      <alignment horizontal="center" wrapText="1"/>
    </xf>
    <xf numFmtId="0" fontId="32" fillId="33" borderId="0" xfId="0" applyFont="1" applyFill="1" applyAlignment="1">
      <alignment/>
    </xf>
    <xf numFmtId="0" fontId="55"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19" fillId="33" borderId="0" xfId="0" applyFont="1" applyFill="1" applyAlignment="1">
      <alignment horizontal="center"/>
    </xf>
    <xf numFmtId="0" fontId="20" fillId="33" borderId="0" xfId="0" applyFont="1" applyFill="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1" fillId="33" borderId="10" xfId="0" applyFont="1" applyFill="1" applyBorder="1" applyAlignment="1">
      <alignment horizontal="centerContinuous"/>
    </xf>
    <xf numFmtId="0" fontId="61" fillId="33" borderId="11" xfId="0" applyFont="1" applyFill="1" applyBorder="1" applyAlignment="1">
      <alignment horizontal="centerContinuous"/>
    </xf>
    <xf numFmtId="0" fontId="25" fillId="36" borderId="19" xfId="0" applyFont="1" applyFill="1" applyBorder="1" applyAlignment="1">
      <alignment horizontal="centerContinuous"/>
    </xf>
    <xf numFmtId="0" fontId="25" fillId="36" borderId="20" xfId="0" applyFont="1" applyFill="1" applyBorder="1" applyAlignment="1">
      <alignment/>
    </xf>
    <xf numFmtId="0" fontId="0" fillId="0" borderId="0" xfId="0" applyFont="1" applyAlignment="1">
      <alignment/>
    </xf>
    <xf numFmtId="0" fontId="6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39" fillId="0" borderId="0" xfId="0" applyFont="1" applyAlignment="1" applyProtection="1">
      <alignment/>
      <protection locked="0"/>
    </xf>
    <xf numFmtId="0" fontId="45" fillId="0" borderId="0" xfId="0" applyFont="1" applyFill="1" applyAlignment="1" applyProtection="1">
      <alignment/>
      <protection locked="0"/>
    </xf>
    <xf numFmtId="0" fontId="15" fillId="0" borderId="0" xfId="0" applyFont="1" applyAlignment="1" applyProtection="1">
      <alignment/>
      <protection locked="0"/>
    </xf>
    <xf numFmtId="0" fontId="4" fillId="0" borderId="0" xfId="0" applyFont="1" applyBorder="1" applyAlignment="1" applyProtection="1">
      <alignment/>
      <protection locked="0"/>
    </xf>
    <xf numFmtId="0" fontId="39" fillId="0" borderId="0" xfId="0" applyFont="1" applyBorder="1" applyAlignment="1" applyProtection="1">
      <alignment/>
      <protection locked="0"/>
    </xf>
    <xf numFmtId="0" fontId="45" fillId="0" borderId="0" xfId="0" applyFont="1" applyFill="1" applyBorder="1" applyAlignment="1" applyProtection="1">
      <alignment/>
      <protection locked="0"/>
    </xf>
    <xf numFmtId="0" fontId="0" fillId="33" borderId="0" xfId="0" applyFill="1" applyAlignment="1" applyProtection="1">
      <alignment/>
      <protection locked="0"/>
    </xf>
    <xf numFmtId="0" fontId="9" fillId="33" borderId="0" xfId="0" applyFont="1" applyFill="1" applyAlignment="1" applyProtection="1">
      <alignment/>
      <protection locked="0"/>
    </xf>
    <xf numFmtId="0" fontId="39" fillId="33" borderId="0" xfId="0" applyFont="1" applyFill="1" applyAlignment="1" applyProtection="1">
      <alignment/>
      <protection locked="0"/>
    </xf>
    <xf numFmtId="0" fontId="16" fillId="36" borderId="10" xfId="0" applyFont="1" applyFill="1" applyBorder="1" applyAlignment="1" applyProtection="1">
      <alignment/>
      <protection locked="0"/>
    </xf>
    <xf numFmtId="0" fontId="16" fillId="36" borderId="21" xfId="0" applyFont="1" applyFill="1" applyBorder="1" applyAlignment="1" applyProtection="1">
      <alignment/>
      <protection locked="0"/>
    </xf>
    <xf numFmtId="0" fontId="16" fillId="36" borderId="11" xfId="0" applyFont="1" applyFill="1" applyBorder="1" applyAlignment="1" applyProtection="1">
      <alignment/>
      <protection locked="0"/>
    </xf>
    <xf numFmtId="0" fontId="40" fillId="36" borderId="21" xfId="0" applyFont="1" applyFill="1" applyBorder="1" applyAlignment="1" applyProtection="1">
      <alignment horizontal="centerContinuous"/>
      <protection locked="0"/>
    </xf>
    <xf numFmtId="0" fontId="47" fillId="36" borderId="21" xfId="0" applyFont="1" applyFill="1" applyBorder="1" applyAlignment="1" applyProtection="1">
      <alignment horizontal="centerContinuous"/>
      <protection locked="0"/>
    </xf>
    <xf numFmtId="0" fontId="16" fillId="36" borderId="12" xfId="0" applyFont="1" applyFill="1" applyBorder="1" applyAlignment="1" applyProtection="1">
      <alignment/>
      <protection locked="0"/>
    </xf>
    <xf numFmtId="0" fontId="62" fillId="36" borderId="0" xfId="0" applyFont="1" applyFill="1" applyBorder="1" applyAlignment="1" applyProtection="1">
      <alignment horizontal="centerContinuous"/>
      <protection locked="0"/>
    </xf>
    <xf numFmtId="0" fontId="62" fillId="36" borderId="13" xfId="0" applyFont="1" applyFill="1" applyBorder="1" applyAlignment="1" applyProtection="1">
      <alignment horizontal="centerContinuous"/>
      <protection locked="0"/>
    </xf>
    <xf numFmtId="0" fontId="62" fillId="36" borderId="19" xfId="0" applyFont="1" applyFill="1" applyBorder="1" applyAlignment="1" applyProtection="1">
      <alignment horizontal="centerContinuous"/>
      <protection locked="0"/>
    </xf>
    <xf numFmtId="0" fontId="63" fillId="36" borderId="22" xfId="0" applyFont="1" applyFill="1" applyBorder="1" applyAlignment="1" applyProtection="1">
      <alignment horizontal="centerContinuous" wrapText="1"/>
      <protection locked="0"/>
    </xf>
    <xf numFmtId="0" fontId="63" fillId="36" borderId="19" xfId="0" applyFont="1" applyFill="1" applyBorder="1" applyAlignment="1" applyProtection="1">
      <alignment horizontal="centerContinuous" wrapText="1"/>
      <protection locked="0"/>
    </xf>
    <xf numFmtId="0" fontId="63" fillId="36" borderId="18" xfId="0" applyFont="1" applyFill="1" applyBorder="1" applyAlignment="1" applyProtection="1">
      <alignment horizontal="centerContinuous" wrapText="1"/>
      <protection locked="0"/>
    </xf>
    <xf numFmtId="0" fontId="16" fillId="0" borderId="18" xfId="0" applyFont="1" applyBorder="1" applyAlignment="1" applyProtection="1">
      <alignment wrapText="1"/>
      <protection locked="0"/>
    </xf>
    <xf numFmtId="0" fontId="19" fillId="36" borderId="18" xfId="0" applyFont="1" applyFill="1" applyBorder="1" applyAlignment="1" applyProtection="1">
      <alignment horizontal="centerContinuous" wrapText="1"/>
      <protection locked="0"/>
    </xf>
    <xf numFmtId="0" fontId="19" fillId="36" borderId="17" xfId="0" applyFont="1" applyFill="1" applyBorder="1" applyAlignment="1" applyProtection="1">
      <alignment horizontal="centerContinuous" wrapText="1"/>
      <protection locked="0"/>
    </xf>
    <xf numFmtId="0" fontId="49" fillId="36" borderId="23" xfId="0" applyFont="1" applyFill="1" applyBorder="1" applyAlignment="1" applyProtection="1">
      <alignment horizontal="centerContinuous" wrapText="1"/>
      <protection locked="0"/>
    </xf>
    <xf numFmtId="0" fontId="49" fillId="36" borderId="16" xfId="0" applyFont="1" applyFill="1" applyBorder="1" applyAlignment="1" applyProtection="1">
      <alignment horizontal="centerContinuous" wrapText="1"/>
      <protection locked="0"/>
    </xf>
    <xf numFmtId="0" fontId="59" fillId="36" borderId="24" xfId="0" applyFont="1" applyFill="1" applyBorder="1" applyAlignment="1" applyProtection="1">
      <alignment horizontal="centerContinuous" wrapText="1"/>
      <protection locked="0"/>
    </xf>
    <xf numFmtId="0" fontId="16" fillId="34" borderId="0" xfId="0" applyFont="1" applyFill="1" applyAlignment="1" applyProtection="1">
      <alignment/>
      <protection locked="0"/>
    </xf>
    <xf numFmtId="0" fontId="16" fillId="34" borderId="0" xfId="0" applyFont="1" applyFill="1" applyAlignment="1" applyProtection="1">
      <alignment wrapText="1"/>
      <protection locked="0"/>
    </xf>
    <xf numFmtId="0" fontId="16" fillId="33" borderId="0" xfId="0" applyFont="1" applyFill="1" applyAlignment="1" applyProtection="1">
      <alignment/>
      <protection locked="0"/>
    </xf>
    <xf numFmtId="0" fontId="42" fillId="33" borderId="0" xfId="0" applyFont="1" applyFill="1" applyAlignment="1" applyProtection="1">
      <alignment/>
      <protection locked="0"/>
    </xf>
    <xf numFmtId="0" fontId="48" fillId="33" borderId="0" xfId="0" applyFont="1" applyFill="1" applyAlignment="1" applyProtection="1">
      <alignment/>
      <protection locked="0"/>
    </xf>
    <xf numFmtId="0" fontId="7" fillId="0" borderId="0" xfId="0" applyFont="1" applyAlignment="1" applyProtection="1">
      <alignment horizontal="center"/>
      <protection locked="0"/>
    </xf>
    <xf numFmtId="0" fontId="26" fillId="0" borderId="0" xfId="0" applyFont="1" applyAlignment="1" applyProtection="1">
      <alignment/>
      <protection locked="0"/>
    </xf>
    <xf numFmtId="0" fontId="28" fillId="0" borderId="0" xfId="0" applyFont="1" applyAlignment="1" applyProtection="1">
      <alignment/>
      <protection locked="0"/>
    </xf>
    <xf numFmtId="184" fontId="39" fillId="0" borderId="0" xfId="42" applyNumberFormat="1" applyFont="1" applyAlignment="1" applyProtection="1">
      <alignment/>
      <protection locked="0"/>
    </xf>
    <xf numFmtId="184" fontId="50" fillId="0" borderId="0" xfId="42" applyNumberFormat="1" applyFont="1" applyFill="1" applyAlignment="1" applyProtection="1">
      <alignment/>
      <protection locked="0"/>
    </xf>
    <xf numFmtId="194" fontId="0" fillId="0" borderId="0" xfId="0" applyNumberFormat="1" applyAlignment="1" applyProtection="1">
      <alignment/>
      <protection locked="0"/>
    </xf>
    <xf numFmtId="0" fontId="50" fillId="0" borderId="0" xfId="0" applyFont="1" applyFill="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protection locked="0"/>
    </xf>
    <xf numFmtId="0" fontId="16" fillId="0" borderId="0" xfId="0" applyFont="1" applyAlignment="1" applyProtection="1">
      <alignment/>
      <protection locked="0"/>
    </xf>
    <xf numFmtId="0" fontId="41" fillId="0" borderId="0" xfId="0" applyFont="1" applyAlignment="1" applyProtection="1">
      <alignment/>
      <protection locked="0"/>
    </xf>
    <xf numFmtId="0" fontId="48" fillId="0" borderId="0" xfId="0" applyFont="1" applyFill="1" applyAlignment="1" applyProtection="1">
      <alignment/>
      <protection locked="0"/>
    </xf>
    <xf numFmtId="0" fontId="41" fillId="34" borderId="0" xfId="0" applyFont="1" applyFill="1" applyAlignment="1" applyProtection="1">
      <alignment/>
      <protection locked="0"/>
    </xf>
    <xf numFmtId="0" fontId="19" fillId="0" borderId="0" xfId="0" applyFont="1" applyFill="1" applyAlignment="1" applyProtection="1">
      <alignment/>
      <protection locked="0"/>
    </xf>
    <xf numFmtId="0" fontId="19" fillId="0" borderId="0" xfId="0" applyFont="1" applyFill="1" applyAlignment="1" applyProtection="1">
      <alignment horizontal="center"/>
      <protection locked="0"/>
    </xf>
    <xf numFmtId="0" fontId="41" fillId="35"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0" fontId="16" fillId="0" borderId="0" xfId="0" applyFont="1" applyFill="1" applyAlignment="1" applyProtection="1">
      <alignment/>
      <protection locked="0"/>
    </xf>
    <xf numFmtId="0" fontId="41" fillId="0" borderId="0" xfId="0" applyFont="1" applyFill="1" applyAlignment="1" applyProtection="1">
      <alignment/>
      <protection locked="0"/>
    </xf>
    <xf numFmtId="0" fontId="20" fillId="0" borderId="0" xfId="0" applyFont="1" applyFill="1" applyAlignment="1" applyProtection="1">
      <alignment/>
      <protection locked="0"/>
    </xf>
    <xf numFmtId="0" fontId="21" fillId="37" borderId="25" xfId="0" applyFont="1" applyFill="1" applyBorder="1" applyAlignment="1" applyProtection="1">
      <alignment/>
      <protection locked="0"/>
    </xf>
    <xf numFmtId="0" fontId="20" fillId="37" borderId="19" xfId="0" applyFont="1" applyFill="1" applyBorder="1" applyAlignment="1" applyProtection="1">
      <alignment/>
      <protection locked="0"/>
    </xf>
    <xf numFmtId="0" fontId="21" fillId="37" borderId="19" xfId="0" applyFont="1" applyFill="1" applyBorder="1" applyAlignment="1" applyProtection="1">
      <alignment/>
      <protection locked="0"/>
    </xf>
    <xf numFmtId="166" fontId="41" fillId="37" borderId="20" xfId="0" applyNumberFormat="1" applyFont="1" applyFill="1" applyBorder="1" applyAlignment="1" applyProtection="1">
      <alignment/>
      <protection locked="0"/>
    </xf>
    <xf numFmtId="166" fontId="51" fillId="0" borderId="0" xfId="0" applyNumberFormat="1" applyFont="1" applyFill="1" applyBorder="1" applyAlignment="1" applyProtection="1">
      <alignment/>
      <protection locked="0"/>
    </xf>
    <xf numFmtId="0" fontId="21" fillId="0" borderId="0" xfId="0" applyFont="1" applyFill="1" applyAlignment="1" applyProtection="1">
      <alignment/>
      <protection locked="0"/>
    </xf>
    <xf numFmtId="0" fontId="52" fillId="0" borderId="0" xfId="0" applyFont="1" applyFill="1" applyAlignment="1" applyProtection="1">
      <alignment/>
      <protection locked="0"/>
    </xf>
    <xf numFmtId="0" fontId="2" fillId="0" borderId="0" xfId="0" applyFont="1" applyFill="1" applyAlignment="1" applyProtection="1">
      <alignment/>
      <protection locked="0"/>
    </xf>
    <xf numFmtId="0" fontId="36" fillId="0" borderId="21" xfId="0" applyFont="1" applyFill="1" applyBorder="1" applyAlignment="1" applyProtection="1">
      <alignment/>
      <protection locked="0"/>
    </xf>
    <xf numFmtId="0" fontId="2" fillId="0" borderId="0" xfId="0" applyFont="1" applyAlignment="1" applyProtection="1">
      <alignment/>
      <protection locked="0"/>
    </xf>
    <xf numFmtId="0" fontId="44" fillId="0" borderId="0" xfId="0" applyFont="1" applyFill="1" applyBorder="1" applyAlignment="1" applyProtection="1">
      <alignment/>
      <protection locked="0"/>
    </xf>
    <xf numFmtId="0" fontId="44" fillId="0" borderId="0" xfId="0" applyFont="1" applyFill="1" applyBorder="1" applyAlignment="1" applyProtection="1">
      <alignment/>
      <protection locked="0"/>
    </xf>
    <xf numFmtId="0" fontId="22" fillId="0" borderId="0" xfId="0" applyFont="1" applyBorder="1" applyAlignment="1" applyProtection="1">
      <alignment/>
      <protection locked="0"/>
    </xf>
    <xf numFmtId="0" fontId="43" fillId="0" borderId="0" xfId="0" applyFont="1" applyBorder="1" applyAlignment="1" applyProtection="1">
      <alignment/>
      <protection locked="0"/>
    </xf>
    <xf numFmtId="0" fontId="53" fillId="0" borderId="0" xfId="0" applyFont="1" applyFill="1" applyBorder="1" applyAlignment="1" applyProtection="1">
      <alignment/>
      <protection locked="0"/>
    </xf>
    <xf numFmtId="0" fontId="20" fillId="0" borderId="0" xfId="0" applyFont="1" applyAlignment="1" applyProtection="1">
      <alignment/>
      <protection locked="0"/>
    </xf>
    <xf numFmtId="0" fontId="39" fillId="0" borderId="0" xfId="0" applyFont="1" applyAlignment="1" applyProtection="1">
      <alignment/>
      <protection locked="0"/>
    </xf>
    <xf numFmtId="0" fontId="54" fillId="0" borderId="0" xfId="0" applyFont="1" applyFill="1" applyAlignment="1" applyProtection="1">
      <alignment/>
      <protection locked="0"/>
    </xf>
    <xf numFmtId="0" fontId="0" fillId="0" borderId="0" xfId="0" applyAlignment="1" applyProtection="1">
      <alignment horizontal="left"/>
      <protection locked="0"/>
    </xf>
    <xf numFmtId="0" fontId="39" fillId="0" borderId="0" xfId="0" applyFont="1" applyAlignment="1" applyProtection="1">
      <alignment horizontal="left"/>
      <protection locked="0"/>
    </xf>
    <xf numFmtId="0" fontId="54" fillId="0" borderId="0" xfId="0" applyFont="1" applyFill="1" applyAlignment="1" applyProtection="1">
      <alignment horizontal="left" wrapText="1"/>
      <protection locked="0"/>
    </xf>
    <xf numFmtId="0" fontId="54" fillId="0" borderId="0" xfId="0" applyFont="1" applyFill="1" applyAlignment="1" applyProtection="1">
      <alignment horizontal="center"/>
      <protection locked="0"/>
    </xf>
    <xf numFmtId="166" fontId="0" fillId="0" borderId="0" xfId="0" applyNumberFormat="1" applyAlignment="1" applyProtection="1">
      <alignment/>
      <protection locked="0"/>
    </xf>
    <xf numFmtId="0" fontId="5" fillId="0" borderId="0" xfId="0" applyFont="1" applyAlignment="1" applyProtection="1">
      <alignment/>
      <protection locked="0"/>
    </xf>
    <xf numFmtId="166" fontId="64" fillId="36" borderId="19" xfId="0" applyNumberFormat="1" applyFont="1" applyFill="1" applyBorder="1" applyAlignment="1" applyProtection="1">
      <alignment horizontal="centerContinuous"/>
      <protection locked="0"/>
    </xf>
    <xf numFmtId="0" fontId="64" fillId="36" borderId="19" xfId="0" applyFont="1" applyFill="1" applyBorder="1" applyAlignment="1" applyProtection="1">
      <alignment horizontal="centerContinuous"/>
      <protection locked="0"/>
    </xf>
    <xf numFmtId="0" fontId="64" fillId="36" borderId="20" xfId="0" applyFont="1" applyFill="1" applyBorder="1" applyAlignment="1" applyProtection="1">
      <alignment horizontal="centerContinuous"/>
      <protection locked="0"/>
    </xf>
    <xf numFmtId="0" fontId="25" fillId="0" borderId="19" xfId="0" applyFont="1" applyBorder="1" applyAlignment="1" applyProtection="1">
      <alignment/>
      <protection locked="0"/>
    </xf>
    <xf numFmtId="0" fontId="29" fillId="0" borderId="25" xfId="0" applyFont="1" applyBorder="1" applyAlignment="1" applyProtection="1">
      <alignment horizontal="centerContinuous"/>
      <protection locked="0"/>
    </xf>
    <xf numFmtId="0" fontId="25" fillId="0" borderId="19" xfId="0" applyFont="1" applyBorder="1" applyAlignment="1" applyProtection="1">
      <alignment horizontal="centerContinuous"/>
      <protection locked="0"/>
    </xf>
    <xf numFmtId="0" fontId="25" fillId="0" borderId="20" xfId="0" applyFont="1" applyBorder="1" applyAlignment="1" applyProtection="1">
      <alignment horizontal="centerContinuous"/>
      <protection locked="0"/>
    </xf>
    <xf numFmtId="0" fontId="16" fillId="0" borderId="0" xfId="0" applyFont="1" applyBorder="1" applyAlignment="1" applyProtection="1">
      <alignment/>
      <protection locked="0"/>
    </xf>
    <xf numFmtId="166" fontId="17" fillId="33" borderId="14" xfId="0" applyNumberFormat="1" applyFont="1" applyFill="1" applyBorder="1" applyAlignment="1" applyProtection="1">
      <alignment/>
      <protection locked="0"/>
    </xf>
    <xf numFmtId="166" fontId="17" fillId="33" borderId="17" xfId="0" applyNumberFormat="1" applyFont="1" applyFill="1" applyBorder="1" applyAlignment="1" applyProtection="1">
      <alignment/>
      <protection locked="0"/>
    </xf>
    <xf numFmtId="0" fontId="17" fillId="33" borderId="14" xfId="0" applyFont="1" applyFill="1" applyBorder="1" applyAlignment="1" applyProtection="1">
      <alignment/>
      <protection locked="0"/>
    </xf>
    <xf numFmtId="0" fontId="17" fillId="33" borderId="17" xfId="0" applyFont="1" applyFill="1" applyBorder="1" applyAlignment="1" applyProtection="1">
      <alignment/>
      <protection locked="0"/>
    </xf>
    <xf numFmtId="0" fontId="17" fillId="33" borderId="0" xfId="0" applyFont="1" applyFill="1" applyBorder="1" applyAlignment="1" applyProtection="1">
      <alignment/>
      <protection locked="0"/>
    </xf>
    <xf numFmtId="0" fontId="19" fillId="36" borderId="17" xfId="0" applyFont="1" applyFill="1" applyBorder="1" applyAlignment="1" applyProtection="1">
      <alignment horizontal="center" textRotation="90" wrapText="1"/>
      <protection locked="0"/>
    </xf>
    <xf numFmtId="166" fontId="56" fillId="36" borderId="26" xfId="0" applyNumberFormat="1" applyFont="1" applyFill="1" applyBorder="1" applyAlignment="1" applyProtection="1">
      <alignment textRotation="90" wrapText="1"/>
      <protection locked="0"/>
    </xf>
    <xf numFmtId="166" fontId="56" fillId="36" borderId="27" xfId="0" applyNumberFormat="1" applyFont="1" applyFill="1" applyBorder="1" applyAlignment="1" applyProtection="1">
      <alignment textRotation="90" wrapText="1"/>
      <protection locked="0"/>
    </xf>
    <xf numFmtId="0" fontId="57" fillId="36" borderId="26" xfId="0" applyFont="1" applyFill="1" applyBorder="1" applyAlignment="1" applyProtection="1">
      <alignment textRotation="90" wrapText="1"/>
      <protection locked="0"/>
    </xf>
    <xf numFmtId="0" fontId="57" fillId="36" borderId="27" xfId="0" applyFont="1" applyFill="1" applyBorder="1" applyAlignment="1" applyProtection="1">
      <alignment textRotation="90" wrapText="1"/>
      <protection locked="0"/>
    </xf>
    <xf numFmtId="0" fontId="57" fillId="36" borderId="28" xfId="0" applyFont="1" applyFill="1" applyBorder="1" applyAlignment="1" applyProtection="1">
      <alignment textRotation="90" wrapText="1"/>
      <protection locked="0"/>
    </xf>
    <xf numFmtId="0" fontId="32" fillId="34" borderId="0" xfId="0" applyFont="1" applyFill="1" applyAlignment="1" applyProtection="1">
      <alignment/>
      <protection locked="0"/>
    </xf>
    <xf numFmtId="0" fontId="65" fillId="38" borderId="0" xfId="0" applyFont="1" applyFill="1" applyAlignment="1" applyProtection="1">
      <alignment/>
      <protection locked="0"/>
    </xf>
    <xf numFmtId="166" fontId="6" fillId="0" borderId="0" xfId="0" applyNumberFormat="1" applyFont="1" applyAlignment="1" applyProtection="1">
      <alignment/>
      <protection locked="0"/>
    </xf>
    <xf numFmtId="184" fontId="6" fillId="0" borderId="0" xfId="42" applyNumberFormat="1" applyFont="1" applyAlignment="1" applyProtection="1">
      <alignment/>
      <protection locked="0"/>
    </xf>
    <xf numFmtId="14" fontId="26" fillId="0" borderId="0" xfId="0" applyNumberFormat="1" applyFont="1" applyAlignment="1" applyProtection="1">
      <alignment/>
      <protection locked="0"/>
    </xf>
    <xf numFmtId="166" fontId="6" fillId="34" borderId="0" xfId="0" applyNumberFormat="1" applyFont="1" applyFill="1" applyAlignment="1" applyProtection="1">
      <alignment/>
      <protection locked="0"/>
    </xf>
    <xf numFmtId="166" fontId="6" fillId="34" borderId="0" xfId="0" applyNumberFormat="1" applyFont="1" applyFill="1" applyAlignment="1" applyProtection="1">
      <alignment horizontal="left"/>
      <protection locked="0"/>
    </xf>
    <xf numFmtId="184" fontId="6" fillId="34" borderId="0" xfId="42" applyNumberFormat="1" applyFont="1" applyFill="1" applyAlignment="1" applyProtection="1">
      <alignment/>
      <protection locked="0"/>
    </xf>
    <xf numFmtId="0" fontId="19" fillId="35" borderId="0" xfId="0" applyFont="1" applyFill="1" applyAlignment="1" applyProtection="1">
      <alignment horizontal="center"/>
      <protection locked="0"/>
    </xf>
    <xf numFmtId="166" fontId="31" fillId="36" borderId="0" xfId="0" applyNumberFormat="1" applyFont="1" applyFill="1" applyAlignment="1" applyProtection="1">
      <alignment/>
      <protection locked="0"/>
    </xf>
    <xf numFmtId="184" fontId="30" fillId="36" borderId="0" xfId="42" applyNumberFormat="1" applyFont="1" applyFill="1" applyAlignment="1" applyProtection="1">
      <alignment/>
      <protection locked="0"/>
    </xf>
    <xf numFmtId="166" fontId="58" fillId="0" borderId="0" xfId="0" applyNumberFormat="1" applyFont="1" applyFill="1" applyAlignment="1" applyProtection="1">
      <alignment/>
      <protection locked="0"/>
    </xf>
    <xf numFmtId="166" fontId="58" fillId="0" borderId="0" xfId="0" applyNumberFormat="1" applyFont="1" applyFill="1" applyAlignment="1" applyProtection="1">
      <alignment horizontal="left"/>
      <protection locked="0"/>
    </xf>
    <xf numFmtId="0" fontId="58" fillId="0" borderId="0" xfId="0" applyFont="1" applyFill="1" applyAlignment="1" applyProtection="1">
      <alignment/>
      <protection locked="0"/>
    </xf>
    <xf numFmtId="166" fontId="58" fillId="34" borderId="0" xfId="0" applyNumberFormat="1" applyFont="1" applyFill="1" applyAlignment="1" applyProtection="1">
      <alignment/>
      <protection locked="0"/>
    </xf>
    <xf numFmtId="0" fontId="20" fillId="0" borderId="0" xfId="0" applyFont="1" applyFill="1" applyAlignment="1" applyProtection="1">
      <alignment horizontal="left"/>
      <protection locked="0"/>
    </xf>
    <xf numFmtId="0" fontId="35" fillId="0" borderId="0" xfId="0" applyFont="1" applyBorder="1" applyAlignment="1" applyProtection="1">
      <alignment/>
      <protection locked="0"/>
    </xf>
    <xf numFmtId="0" fontId="2" fillId="0" borderId="0" xfId="0" applyFont="1" applyFill="1" applyAlignment="1" applyProtection="1">
      <alignment horizontal="left"/>
      <protection locked="0"/>
    </xf>
    <xf numFmtId="0" fontId="0" fillId="36" borderId="0" xfId="0" applyFill="1" applyBorder="1" applyAlignment="1" applyProtection="1">
      <alignment/>
      <protection locked="0"/>
    </xf>
    <xf numFmtId="166" fontId="0" fillId="36" borderId="0" xfId="0" applyNumberFormat="1" applyFill="1" applyBorder="1" applyAlignment="1" applyProtection="1">
      <alignment/>
      <protection locked="0"/>
    </xf>
    <xf numFmtId="0" fontId="2" fillId="0" borderId="0" xfId="0" applyFont="1" applyAlignment="1" applyProtection="1">
      <alignment horizontal="left"/>
      <protection locked="0"/>
    </xf>
    <xf numFmtId="0" fontId="35" fillId="0" borderId="0" xfId="0" applyFont="1" applyBorder="1" applyAlignment="1" applyProtection="1">
      <alignment/>
      <protection locked="0"/>
    </xf>
    <xf numFmtId="1" fontId="0" fillId="36" borderId="0" xfId="0" applyNumberFormat="1" applyFill="1" applyBorder="1" applyAlignment="1" applyProtection="1">
      <alignment/>
      <protection locked="0"/>
    </xf>
    <xf numFmtId="166" fontId="8" fillId="36" borderId="0" xfId="0" applyNumberFormat="1" applyFont="1" applyFill="1" applyBorder="1" applyAlignment="1" applyProtection="1">
      <alignment horizontal="center"/>
      <protection locked="0"/>
    </xf>
    <xf numFmtId="166" fontId="2" fillId="36" borderId="0" xfId="0" applyNumberFormat="1" applyFont="1" applyFill="1" applyBorder="1" applyAlignment="1" applyProtection="1">
      <alignment horizontal="center"/>
      <protection locked="0"/>
    </xf>
    <xf numFmtId="166" fontId="0" fillId="36" borderId="0" xfId="0" applyNumberFormat="1" applyFill="1" applyBorder="1" applyAlignment="1" applyProtection="1">
      <alignment horizontal="center"/>
      <protection locked="0"/>
    </xf>
    <xf numFmtId="0" fontId="20" fillId="0" borderId="0" xfId="0" applyFont="1" applyAlignment="1" applyProtection="1">
      <alignment horizontal="left"/>
      <protection locked="0"/>
    </xf>
    <xf numFmtId="0" fontId="23" fillId="0" borderId="0" xfId="0" applyFont="1" applyFill="1" applyAlignment="1" applyProtection="1">
      <alignment textRotation="91"/>
      <protection locked="0"/>
    </xf>
    <xf numFmtId="0" fontId="4" fillId="35" borderId="0" xfId="0" applyFont="1" applyFill="1" applyAlignment="1">
      <alignment/>
    </xf>
    <xf numFmtId="0" fontId="4" fillId="35" borderId="0" xfId="0" applyFont="1" applyFill="1" applyBorder="1" applyAlignment="1">
      <alignment/>
    </xf>
    <xf numFmtId="0" fontId="9" fillId="35" borderId="0" xfId="0" applyFont="1" applyFill="1" applyAlignment="1">
      <alignment/>
    </xf>
    <xf numFmtId="0" fontId="25" fillId="35" borderId="19" xfId="0" applyFont="1" applyFill="1" applyBorder="1" applyAlignment="1">
      <alignment/>
    </xf>
    <xf numFmtId="0" fontId="16" fillId="35" borderId="0" xfId="0" applyFont="1" applyFill="1" applyBorder="1" applyAlignment="1">
      <alignment/>
    </xf>
    <xf numFmtId="0" fontId="19" fillId="35" borderId="17" xfId="0" applyFont="1" applyFill="1" applyBorder="1" applyAlignment="1">
      <alignment horizontal="center" wrapText="1"/>
    </xf>
    <xf numFmtId="0" fontId="16" fillId="35" borderId="0" xfId="0" applyFont="1" applyFill="1" applyAlignment="1">
      <alignment/>
    </xf>
    <xf numFmtId="0" fontId="20" fillId="35" borderId="0" xfId="0" applyFont="1" applyFill="1" applyAlignment="1">
      <alignment/>
    </xf>
    <xf numFmtId="0" fontId="37" fillId="35" borderId="0" xfId="0" applyFont="1" applyFill="1" applyBorder="1" applyAlignment="1">
      <alignment horizontal="center"/>
    </xf>
    <xf numFmtId="0" fontId="38" fillId="35" borderId="0" xfId="0" applyFont="1" applyFill="1" applyBorder="1" applyAlignment="1">
      <alignment horizontal="center"/>
    </xf>
    <xf numFmtId="0" fontId="22" fillId="35" borderId="0" xfId="0" applyFont="1" applyFill="1" applyBorder="1" applyAlignment="1">
      <alignment/>
    </xf>
    <xf numFmtId="0" fontId="0" fillId="35" borderId="0" xfId="0" applyFill="1" applyAlignment="1">
      <alignment/>
    </xf>
    <xf numFmtId="194" fontId="0" fillId="35" borderId="0" xfId="0" applyNumberFormat="1" applyFill="1" applyAlignment="1">
      <alignment/>
    </xf>
    <xf numFmtId="14" fontId="0" fillId="35" borderId="0" xfId="0" applyNumberFormat="1" applyFill="1" applyAlignment="1">
      <alignment horizontal="left"/>
    </xf>
    <xf numFmtId="43" fontId="67" fillId="38" borderId="0" xfId="42" applyFont="1" applyFill="1" applyAlignment="1" applyProtection="1">
      <alignment/>
      <protection locked="0"/>
    </xf>
    <xf numFmtId="0" fontId="67" fillId="38" borderId="0" xfId="0" applyFont="1" applyFill="1" applyAlignment="1" applyProtection="1">
      <alignment/>
      <protection locked="0"/>
    </xf>
    <xf numFmtId="167" fontId="58" fillId="0" borderId="0" xfId="0" applyNumberFormat="1" applyFont="1" applyFill="1" applyAlignment="1">
      <alignment horizontal="center"/>
    </xf>
    <xf numFmtId="0" fontId="57" fillId="36" borderId="0" xfId="0" applyFont="1" applyFill="1" applyBorder="1" applyAlignment="1" applyProtection="1">
      <alignment textRotation="90" wrapText="1"/>
      <protection locked="0"/>
    </xf>
    <xf numFmtId="0" fontId="0" fillId="0" borderId="0" xfId="0" applyFill="1" applyAlignment="1" applyProtection="1">
      <alignment/>
      <protection locked="0"/>
    </xf>
    <xf numFmtId="0" fontId="15" fillId="0" borderId="0" xfId="0" applyFont="1" applyFill="1" applyAlignment="1" applyProtection="1">
      <alignment/>
      <protection locked="0"/>
    </xf>
    <xf numFmtId="0" fontId="18" fillId="0" borderId="0" xfId="0" applyFont="1" applyFill="1" applyAlignment="1" applyProtection="1">
      <alignment/>
      <protection locked="0"/>
    </xf>
    <xf numFmtId="184" fontId="6" fillId="0" borderId="0" xfId="42" applyNumberFormat="1" applyFont="1" applyFill="1" applyAlignment="1" applyProtection="1">
      <alignment/>
      <protection locked="0"/>
    </xf>
    <xf numFmtId="184" fontId="30" fillId="0" borderId="0" xfId="42" applyNumberFormat="1" applyFont="1" applyFill="1" applyAlignment="1" applyProtection="1">
      <alignment/>
      <protection locked="0"/>
    </xf>
    <xf numFmtId="193" fontId="39" fillId="33" borderId="29" xfId="0" applyNumberFormat="1" applyFont="1" applyFill="1" applyBorder="1" applyAlignment="1" applyProtection="1">
      <alignment horizontal="center" textRotation="90"/>
      <protection locked="0"/>
    </xf>
    <xf numFmtId="0" fontId="16" fillId="33" borderId="0" xfId="0" applyFont="1" applyFill="1" applyAlignment="1">
      <alignment wrapText="1"/>
    </xf>
    <xf numFmtId="189" fontId="2" fillId="33" borderId="29" xfId="0" applyNumberFormat="1" applyFont="1" applyFill="1" applyBorder="1" applyAlignment="1" applyProtection="1">
      <alignment vertical="top" wrapText="1"/>
      <protection locked="0"/>
    </xf>
    <xf numFmtId="193" fontId="39" fillId="39" borderId="29" xfId="0" applyNumberFormat="1" applyFont="1" applyFill="1" applyBorder="1" applyAlignment="1" applyProtection="1">
      <alignment horizontal="center" textRotation="90"/>
      <protection locked="0"/>
    </xf>
    <xf numFmtId="0" fontId="16" fillId="39" borderId="0" xfId="0" applyFont="1" applyFill="1" applyAlignment="1">
      <alignment/>
    </xf>
    <xf numFmtId="189" fontId="2" fillId="39" borderId="29" xfId="0" applyNumberFormat="1" applyFont="1" applyFill="1" applyBorder="1" applyAlignment="1" applyProtection="1">
      <alignment vertical="top" wrapText="1"/>
      <protection locked="0"/>
    </xf>
    <xf numFmtId="0" fontId="69" fillId="0" borderId="25" xfId="0" applyFont="1" applyBorder="1" applyAlignment="1">
      <alignment horizontal="centerContinuous"/>
    </xf>
    <xf numFmtId="0" fontId="69" fillId="0" borderId="19" xfId="0" applyFont="1" applyBorder="1" applyAlignment="1">
      <alignment horizontal="centerContinuous"/>
    </xf>
    <xf numFmtId="0" fontId="70" fillId="0" borderId="19" xfId="0" applyFont="1" applyBorder="1" applyAlignment="1">
      <alignment horizontal="centerContinuous"/>
    </xf>
    <xf numFmtId="0" fontId="70" fillId="0" borderId="20" xfId="0" applyFont="1" applyBorder="1" applyAlignment="1">
      <alignment horizontal="centerContinuous"/>
    </xf>
    <xf numFmtId="0" fontId="69" fillId="33" borderId="25" xfId="0" applyFont="1" applyFill="1" applyBorder="1" applyAlignment="1">
      <alignment horizontal="centerContinuous"/>
    </xf>
    <xf numFmtId="0" fontId="69" fillId="33" borderId="19" xfId="0" applyFont="1" applyFill="1" applyBorder="1" applyAlignment="1">
      <alignment horizontal="centerContinuous"/>
    </xf>
    <xf numFmtId="0" fontId="69" fillId="33" borderId="20" xfId="0" applyFont="1" applyFill="1" applyBorder="1" applyAlignment="1">
      <alignment horizontal="centerContinuous"/>
    </xf>
    <xf numFmtId="0" fontId="70" fillId="33" borderId="19" xfId="0" applyFont="1" applyFill="1" applyBorder="1" applyAlignment="1">
      <alignment horizontal="centerContinuous"/>
    </xf>
    <xf numFmtId="0" fontId="70" fillId="33" borderId="20" xfId="0" applyFont="1" applyFill="1" applyBorder="1" applyAlignment="1">
      <alignment horizontal="centerContinuous"/>
    </xf>
    <xf numFmtId="0" fontId="68" fillId="40" borderId="30" xfId="0" applyFont="1" applyFill="1" applyBorder="1" applyAlignment="1" applyProtection="1">
      <alignment textRotation="90" wrapText="1"/>
      <protection locked="0"/>
    </xf>
    <xf numFmtId="0" fontId="65" fillId="40" borderId="24" xfId="0" applyFont="1" applyFill="1" applyBorder="1" applyAlignment="1" applyProtection="1">
      <alignment/>
      <protection locked="0"/>
    </xf>
    <xf numFmtId="0" fontId="68" fillId="41" borderId="30" xfId="0" applyFont="1" applyFill="1" applyBorder="1" applyAlignment="1" applyProtection="1">
      <alignment textRotation="90" wrapText="1"/>
      <protection locked="0"/>
    </xf>
    <xf numFmtId="0" fontId="16" fillId="41" borderId="24" xfId="0" applyFont="1" applyFill="1" applyBorder="1" applyAlignment="1" applyProtection="1">
      <alignment/>
      <protection locked="0"/>
    </xf>
    <xf numFmtId="9" fontId="6" fillId="0" borderId="0" xfId="60" applyFont="1" applyFill="1" applyAlignment="1" applyProtection="1">
      <alignment/>
      <protection locked="0"/>
    </xf>
    <xf numFmtId="9" fontId="26" fillId="0" borderId="0" xfId="60" applyFont="1" applyFill="1" applyAlignment="1" applyProtection="1">
      <alignment/>
      <protection locked="0"/>
    </xf>
    <xf numFmtId="9" fontId="16" fillId="0" borderId="0" xfId="60" applyFont="1" applyFill="1" applyAlignment="1" applyProtection="1">
      <alignment/>
      <protection locked="0"/>
    </xf>
    <xf numFmtId="166" fontId="24" fillId="0" borderId="14" xfId="0" applyNumberFormat="1" applyFont="1" applyBorder="1" applyAlignment="1" applyProtection="1">
      <alignment horizontal="centerContinuous"/>
      <protection locked="0"/>
    </xf>
    <xf numFmtId="166" fontId="25" fillId="0" borderId="17" xfId="0" applyNumberFormat="1" applyFont="1" applyBorder="1" applyAlignment="1" applyProtection="1">
      <alignment horizontal="centerContinuous"/>
      <protection locked="0"/>
    </xf>
    <xf numFmtId="0" fontId="17" fillId="40" borderId="30" xfId="0" applyFont="1" applyFill="1" applyBorder="1" applyAlignment="1" applyProtection="1">
      <alignment/>
      <protection locked="0"/>
    </xf>
    <xf numFmtId="0" fontId="16" fillId="41" borderId="30" xfId="0" applyFont="1" applyFill="1" applyBorder="1" applyAlignment="1" applyProtection="1">
      <alignment/>
      <protection locked="0"/>
    </xf>
    <xf numFmtId="0" fontId="33" fillId="40" borderId="31" xfId="0" applyFont="1" applyFill="1" applyBorder="1" applyAlignment="1" applyProtection="1" quotePrefix="1">
      <alignment horizontal="centerContinuous"/>
      <protection locked="0"/>
    </xf>
    <xf numFmtId="0" fontId="33" fillId="41" borderId="31" xfId="0" applyFont="1" applyFill="1" applyBorder="1" applyAlignment="1" applyProtection="1" quotePrefix="1">
      <alignment/>
      <protection locked="0"/>
    </xf>
    <xf numFmtId="0" fontId="46" fillId="33" borderId="0" xfId="0" applyFont="1" applyFill="1" applyAlignment="1" applyProtection="1">
      <alignment/>
      <protection locked="0"/>
    </xf>
    <xf numFmtId="0" fontId="64" fillId="36" borderId="21" xfId="0" applyFont="1" applyFill="1" applyBorder="1" applyAlignment="1" applyProtection="1">
      <alignment horizontal="centerContinuous"/>
      <protection locked="0"/>
    </xf>
    <xf numFmtId="0" fontId="0" fillId="36" borderId="11" xfId="0" applyFill="1" applyBorder="1" applyAlignment="1" applyProtection="1">
      <alignment/>
      <protection locked="0"/>
    </xf>
    <xf numFmtId="42" fontId="0" fillId="0" borderId="0" xfId="0" applyNumberFormat="1" applyAlignment="1">
      <alignment/>
    </xf>
    <xf numFmtId="42" fontId="0" fillId="33" borderId="0" xfId="0" applyNumberFormat="1" applyFill="1" applyAlignment="1">
      <alignment/>
    </xf>
    <xf numFmtId="0" fontId="4" fillId="0" borderId="17" xfId="0" applyFont="1" applyBorder="1" applyAlignment="1">
      <alignment/>
    </xf>
    <xf numFmtId="0" fontId="0" fillId="0" borderId="0" xfId="0" applyAlignment="1">
      <alignment vertical="top"/>
    </xf>
    <xf numFmtId="42" fontId="0" fillId="0" borderId="0" xfId="0" applyNumberFormat="1" applyAlignment="1">
      <alignment vertical="top"/>
    </xf>
    <xf numFmtId="0" fontId="0" fillId="36" borderId="11" xfId="0" applyFill="1" applyBorder="1" applyAlignment="1">
      <alignment horizontal="centerContinuous"/>
    </xf>
    <xf numFmtId="0" fontId="0" fillId="36" borderId="13" xfId="0" applyFill="1" applyBorder="1" applyAlignment="1">
      <alignment/>
    </xf>
    <xf numFmtId="0" fontId="0" fillId="36" borderId="15" xfId="0" applyFill="1" applyBorder="1" applyAlignment="1">
      <alignment/>
    </xf>
    <xf numFmtId="42" fontId="0" fillId="0" borderId="0" xfId="45" applyAlignment="1">
      <alignment horizontal="right"/>
    </xf>
    <xf numFmtId="42" fontId="0" fillId="0" borderId="0" xfId="45" applyFont="1" applyAlignment="1">
      <alignment horizontal="right"/>
    </xf>
    <xf numFmtId="42" fontId="0" fillId="33" borderId="0" xfId="45" applyFill="1" applyAlignment="1">
      <alignment horizontal="right"/>
    </xf>
    <xf numFmtId="0" fontId="0" fillId="0" borderId="17" xfId="0" applyBorder="1" applyAlignment="1">
      <alignment/>
    </xf>
    <xf numFmtId="42" fontId="0" fillId="0" borderId="17" xfId="45" applyBorder="1" applyAlignment="1">
      <alignment horizontal="right"/>
    </xf>
    <xf numFmtId="0" fontId="1" fillId="0" borderId="17" xfId="0" applyFont="1" applyBorder="1" applyAlignment="1">
      <alignment horizontal="centerContinuous" wrapText="1"/>
    </xf>
    <xf numFmtId="0" fontId="0" fillId="0" borderId="17" xfId="0" applyFont="1" applyBorder="1" applyAlignment="1">
      <alignment/>
    </xf>
    <xf numFmtId="42" fontId="0" fillId="0" borderId="17" xfId="0" applyNumberFormat="1" applyBorder="1" applyAlignment="1">
      <alignment/>
    </xf>
    <xf numFmtId="0" fontId="2" fillId="0" borderId="0" xfId="0" applyFont="1" applyAlignment="1">
      <alignment/>
    </xf>
    <xf numFmtId="42" fontId="0" fillId="0" borderId="0" xfId="0" applyNumberFormat="1" applyFont="1" applyAlignment="1">
      <alignment/>
    </xf>
    <xf numFmtId="0" fontId="0" fillId="0" borderId="0" xfId="0" applyAlignment="1">
      <alignment horizontal="left" vertical="top" wrapText="1"/>
    </xf>
    <xf numFmtId="42" fontId="0" fillId="0" borderId="0" xfId="45" applyFont="1" applyAlignment="1">
      <alignment horizontal="right" vertical="top"/>
    </xf>
    <xf numFmtId="42" fontId="2" fillId="0" borderId="0" xfId="0" applyNumberFormat="1" applyFont="1" applyAlignment="1">
      <alignment horizontal="center" wrapText="1"/>
    </xf>
    <xf numFmtId="0" fontId="0" fillId="0" borderId="0" xfId="0" applyFill="1" applyBorder="1" applyAlignment="1">
      <alignment vertical="top"/>
    </xf>
    <xf numFmtId="42" fontId="72" fillId="0" borderId="0" xfId="45" applyFont="1" applyFill="1" applyBorder="1" applyAlignment="1">
      <alignment horizontal="right" vertical="top"/>
    </xf>
    <xf numFmtId="42" fontId="0" fillId="0" borderId="0" xfId="45" applyFill="1" applyBorder="1" applyAlignment="1">
      <alignment horizontal="right" vertical="top"/>
    </xf>
    <xf numFmtId="0" fontId="0" fillId="0" borderId="0" xfId="0" applyFill="1" applyBorder="1" applyAlignment="1">
      <alignment horizontal="left" vertical="top" wrapText="1"/>
    </xf>
    <xf numFmtId="1"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 fontId="2" fillId="0" borderId="0" xfId="0" applyNumberFormat="1" applyFont="1" applyAlignment="1">
      <alignment horizontal="center" vertical="top"/>
    </xf>
    <xf numFmtId="168" fontId="0" fillId="0" borderId="0" xfId="0" applyNumberFormat="1" applyFont="1" applyFill="1" applyBorder="1" applyAlignment="1">
      <alignment horizontal="left"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42" fontId="0" fillId="0" borderId="0" xfId="45" applyFont="1" applyFill="1" applyBorder="1" applyAlignment="1">
      <alignment horizontal="right" vertical="top"/>
    </xf>
    <xf numFmtId="172" fontId="0" fillId="0" borderId="0" xfId="0" applyNumberFormat="1" applyFill="1" applyBorder="1" applyAlignment="1">
      <alignment horizontal="left" vertical="top" wrapText="1"/>
    </xf>
    <xf numFmtId="0" fontId="2" fillId="0" borderId="0" xfId="0" applyFont="1" applyFill="1" applyBorder="1" applyAlignment="1">
      <alignment horizontal="left" vertical="top"/>
    </xf>
    <xf numFmtId="0" fontId="73" fillId="0" borderId="0" xfId="0" applyFont="1" applyFill="1" applyBorder="1" applyAlignment="1">
      <alignment vertical="top"/>
    </xf>
    <xf numFmtId="42" fontId="2" fillId="0" borderId="0" xfId="45" applyFont="1" applyFill="1" applyBorder="1" applyAlignment="1">
      <alignment horizontal="right" vertical="top"/>
    </xf>
    <xf numFmtId="172" fontId="0" fillId="0" borderId="0" xfId="0" applyNumberFormat="1" applyFill="1" applyBorder="1" applyAlignment="1">
      <alignment horizontal="left" vertical="top"/>
    </xf>
    <xf numFmtId="42" fontId="0" fillId="0" borderId="0" xfId="0" applyNumberFormat="1" applyFill="1" applyBorder="1" applyAlignment="1">
      <alignment horizontal="center" vertical="top"/>
    </xf>
    <xf numFmtId="169" fontId="2" fillId="0" borderId="0" xfId="0" applyNumberFormat="1" applyFont="1" applyFill="1" applyBorder="1" applyAlignment="1">
      <alignment horizontal="center" vertical="top"/>
    </xf>
    <xf numFmtId="44" fontId="0" fillId="0" borderId="0" xfId="44" applyFont="1" applyFill="1" applyBorder="1" applyAlignment="1" applyProtection="1">
      <alignment vertical="top"/>
      <protection locked="0"/>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57" applyAlignment="1">
      <alignment vertical="top"/>
      <protection locked="0"/>
    </xf>
    <xf numFmtId="168" fontId="2" fillId="0" borderId="0" xfId="0" applyNumberFormat="1" applyFont="1" applyFill="1" applyBorder="1" applyAlignment="1">
      <alignment horizontal="right" vertical="top"/>
    </xf>
    <xf numFmtId="42" fontId="22" fillId="0" borderId="0" xfId="45"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36" borderId="10" xfId="0" applyFont="1"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36" borderId="12"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36" borderId="14" xfId="0" applyFont="1"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74" fillId="0" borderId="0" xfId="0" applyFont="1" applyAlignment="1">
      <alignment horizontal="center"/>
    </xf>
    <xf numFmtId="0" fontId="75" fillId="0" borderId="0" xfId="0" applyFont="1" applyBorder="1" applyAlignment="1">
      <alignment horizontal="center" wrapText="1"/>
    </xf>
    <xf numFmtId="0" fontId="75" fillId="0" borderId="0" xfId="0" applyFont="1" applyBorder="1" applyAlignment="1">
      <alignment horizontal="center"/>
    </xf>
    <xf numFmtId="0" fontId="1" fillId="0" borderId="13" xfId="0" applyFont="1" applyBorder="1" applyAlignment="1">
      <alignment horizontal="left"/>
    </xf>
    <xf numFmtId="0" fontId="1" fillId="0" borderId="0" xfId="0" applyFont="1" applyAlignment="1" applyProtection="1">
      <alignment horizontal="left"/>
      <protection locked="0"/>
    </xf>
    <xf numFmtId="0" fontId="2" fillId="0" borderId="0" xfId="0" applyFont="1" applyFill="1" applyBorder="1" applyAlignment="1">
      <alignment/>
    </xf>
    <xf numFmtId="0" fontId="36" fillId="0" borderId="0" xfId="0" applyFont="1" applyFill="1" applyBorder="1" applyAlignment="1">
      <alignment/>
    </xf>
    <xf numFmtId="0" fontId="36" fillId="0" borderId="0" xfId="0" applyFont="1" applyFill="1" applyBorder="1" applyAlignment="1" applyProtection="1">
      <alignment/>
      <protection locked="0"/>
    </xf>
    <xf numFmtId="0" fontId="36" fillId="0" borderId="0" xfId="0" applyFont="1" applyFill="1" applyBorder="1" applyAlignment="1">
      <alignment/>
    </xf>
    <xf numFmtId="0" fontId="22" fillId="0" borderId="0" xfId="0" applyFont="1" applyFill="1" applyBorder="1" applyAlignment="1" applyProtection="1">
      <alignment/>
      <protection locked="0"/>
    </xf>
    <xf numFmtId="0" fontId="43" fillId="0" borderId="0" xfId="0" applyFont="1" applyFill="1" applyBorder="1" applyAlignment="1" applyProtection="1">
      <alignment/>
      <protection locked="0"/>
    </xf>
    <xf numFmtId="0" fontId="22" fillId="0" borderId="0" xfId="0" applyFont="1" applyFill="1" applyBorder="1" applyAlignment="1">
      <alignment/>
    </xf>
    <xf numFmtId="0" fontId="34" fillId="0" borderId="10" xfId="0" applyFont="1" applyFill="1" applyBorder="1" applyAlignment="1" applyProtection="1" quotePrefix="1">
      <alignment/>
      <protection locked="0"/>
    </xf>
    <xf numFmtId="0" fontId="2" fillId="0" borderId="21" xfId="0" applyFont="1" applyFill="1" applyBorder="1" applyAlignment="1">
      <alignment/>
    </xf>
    <xf numFmtId="0" fontId="37" fillId="0" borderId="11" xfId="0" applyFont="1" applyFill="1" applyBorder="1" applyAlignment="1">
      <alignment horizontal="center"/>
    </xf>
    <xf numFmtId="0" fontId="36" fillId="0" borderId="12" xfId="0" applyFont="1" applyFill="1" applyBorder="1" applyAlignment="1" applyProtection="1">
      <alignment/>
      <protection locked="0"/>
    </xf>
    <xf numFmtId="0" fontId="38" fillId="0" borderId="13" xfId="0" applyFont="1" applyFill="1" applyBorder="1" applyAlignment="1">
      <alignment horizontal="center"/>
    </xf>
    <xf numFmtId="0" fontId="36" fillId="0" borderId="14" xfId="0" applyFont="1" applyFill="1" applyBorder="1" applyAlignment="1" applyProtection="1">
      <alignment/>
      <protection locked="0"/>
    </xf>
    <xf numFmtId="0" fontId="2" fillId="0" borderId="17" xfId="0" applyFont="1" applyFill="1" applyBorder="1" applyAlignment="1">
      <alignment/>
    </xf>
    <xf numFmtId="0" fontId="36" fillId="0" borderId="17" xfId="0" applyFont="1" applyFill="1" applyBorder="1" applyAlignment="1" applyProtection="1">
      <alignment/>
      <protection locked="0"/>
    </xf>
    <xf numFmtId="0" fontId="38" fillId="0" borderId="15" xfId="0" applyFont="1" applyFill="1" applyBorder="1" applyAlignment="1">
      <alignment horizontal="center"/>
    </xf>
    <xf numFmtId="0" fontId="76" fillId="36" borderId="17" xfId="0" applyFont="1" applyFill="1" applyBorder="1" applyAlignment="1" applyProtection="1">
      <alignment horizontal="center" wrapText="1"/>
      <protection locked="0"/>
    </xf>
    <xf numFmtId="0" fontId="14" fillId="0" borderId="0" xfId="0" applyFont="1" applyAlignment="1" applyProtection="1">
      <alignment/>
      <protection locked="0"/>
    </xf>
    <xf numFmtId="0" fontId="14" fillId="0" borderId="0" xfId="0" applyFont="1" applyAlignment="1" applyProtection="1">
      <alignment horizontal="left"/>
      <protection locked="0"/>
    </xf>
    <xf numFmtId="0" fontId="14" fillId="0" borderId="0" xfId="0" applyFont="1" applyAlignment="1">
      <alignment/>
    </xf>
    <xf numFmtId="1" fontId="30" fillId="36" borderId="0" xfId="42" applyNumberFormat="1" applyFont="1" applyFill="1" applyAlignment="1" applyProtection="1">
      <alignment/>
      <protection locked="0"/>
    </xf>
    <xf numFmtId="0" fontId="23" fillId="0" borderId="0" xfId="0" applyFont="1" applyFill="1" applyBorder="1" applyAlignment="1">
      <alignment textRotation="91"/>
    </xf>
    <xf numFmtId="0" fontId="0" fillId="0" borderId="0" xfId="0" applyFill="1" applyBorder="1" applyAlignment="1">
      <alignment/>
    </xf>
    <xf numFmtId="0" fontId="0" fillId="0" borderId="0" xfId="0" applyFill="1" applyBorder="1" applyAlignment="1" applyProtection="1">
      <alignment horizontal="centerContinuous"/>
      <protection locked="0"/>
    </xf>
    <xf numFmtId="166" fontId="0" fillId="0" borderId="0" xfId="0" applyNumberFormat="1" applyFill="1" applyBorder="1" applyAlignment="1" applyProtection="1">
      <alignment horizontal="centerContinuous"/>
      <protection locked="0"/>
    </xf>
    <xf numFmtId="0" fontId="23" fillId="0" borderId="0" xfId="0" applyFont="1" applyFill="1" applyBorder="1" applyAlignment="1" applyProtection="1">
      <alignment horizontal="centerContinuous"/>
      <protection locked="0"/>
    </xf>
    <xf numFmtId="0" fontId="23" fillId="0" borderId="0" xfId="0" applyFont="1" applyFill="1" applyBorder="1" applyAlignment="1">
      <alignment horizontal="centerContinuous"/>
    </xf>
    <xf numFmtId="0" fontId="2" fillId="36" borderId="10" xfId="0" applyFont="1" applyFill="1" applyBorder="1" applyAlignment="1" applyProtection="1">
      <alignment horizontal="left"/>
      <protection locked="0"/>
    </xf>
    <xf numFmtId="0" fontId="2" fillId="36" borderId="21" xfId="0" applyFont="1" applyFill="1" applyBorder="1" applyAlignment="1" applyProtection="1">
      <alignment/>
      <protection locked="0"/>
    </xf>
    <xf numFmtId="0" fontId="2" fillId="36" borderId="21" xfId="0" applyFont="1" applyFill="1" applyBorder="1" applyAlignment="1">
      <alignment/>
    </xf>
    <xf numFmtId="0" fontId="0" fillId="36" borderId="21" xfId="0" applyFill="1" applyBorder="1" applyAlignment="1" applyProtection="1">
      <alignment/>
      <protection locked="0"/>
    </xf>
    <xf numFmtId="166" fontId="0" fillId="36" borderId="21" xfId="0" applyNumberFormat="1" applyFill="1" applyBorder="1" applyAlignment="1" applyProtection="1">
      <alignment/>
      <protection locked="0"/>
    </xf>
    <xf numFmtId="0" fontId="2" fillId="36" borderId="0" xfId="0" applyFont="1" applyFill="1" applyBorder="1" applyAlignment="1" applyProtection="1">
      <alignment/>
      <protection locked="0"/>
    </xf>
    <xf numFmtId="0" fontId="2" fillId="36" borderId="0" xfId="0" applyFont="1" applyFill="1" applyBorder="1" applyAlignment="1">
      <alignment/>
    </xf>
    <xf numFmtId="0" fontId="2" fillId="36" borderId="17" xfId="0" applyFont="1" applyFill="1" applyBorder="1" applyAlignment="1" applyProtection="1">
      <alignment/>
      <protection locked="0"/>
    </xf>
    <xf numFmtId="0" fontId="26" fillId="0" borderId="0" xfId="0" applyFont="1" applyAlignment="1">
      <alignment wrapText="1"/>
    </xf>
    <xf numFmtId="0" fontId="15" fillId="0" borderId="0" xfId="0" applyFont="1" applyAlignment="1" applyProtection="1">
      <alignment horizontal="center"/>
      <protection locked="0"/>
    </xf>
    <xf numFmtId="166" fontId="64" fillId="36" borderId="19" xfId="0" applyNumberFormat="1" applyFont="1" applyFill="1" applyBorder="1" applyAlignment="1" applyProtection="1">
      <alignment horizontal="center"/>
      <protection locked="0"/>
    </xf>
    <xf numFmtId="166" fontId="25" fillId="0" borderId="15" xfId="0" applyNumberFormat="1" applyFont="1" applyBorder="1" applyAlignment="1" applyProtection="1">
      <alignment horizontal="center"/>
      <protection locked="0"/>
    </xf>
    <xf numFmtId="166" fontId="17" fillId="33" borderId="15" xfId="0" applyNumberFormat="1" applyFont="1" applyFill="1" applyBorder="1" applyAlignment="1" applyProtection="1">
      <alignment horizontal="center"/>
      <protection locked="0"/>
    </xf>
    <xf numFmtId="166" fontId="56" fillId="36" borderId="32" xfId="0" applyNumberFormat="1" applyFont="1" applyFill="1" applyBorder="1" applyAlignment="1" applyProtection="1">
      <alignment horizontal="center" textRotation="90" wrapText="1"/>
      <protection locked="0"/>
    </xf>
    <xf numFmtId="43" fontId="67" fillId="38" borderId="0" xfId="42" applyFont="1" applyFill="1" applyAlignment="1" applyProtection="1">
      <alignment horizontal="center"/>
      <protection locked="0"/>
    </xf>
    <xf numFmtId="166" fontId="6" fillId="0" borderId="13" xfId="0" applyNumberFormat="1" applyFont="1" applyBorder="1" applyAlignment="1" applyProtection="1">
      <alignment horizontal="center"/>
      <protection locked="0"/>
    </xf>
    <xf numFmtId="166" fontId="6" fillId="34" borderId="13" xfId="0" applyNumberFormat="1" applyFont="1" applyFill="1" applyBorder="1" applyAlignment="1" applyProtection="1">
      <alignment horizontal="center"/>
      <protection locked="0"/>
    </xf>
    <xf numFmtId="166" fontId="31" fillId="36" borderId="0" xfId="0" applyNumberFormat="1" applyFont="1" applyFill="1" applyAlignment="1" applyProtection="1">
      <alignment horizontal="center"/>
      <protection locked="0"/>
    </xf>
    <xf numFmtId="166" fontId="58" fillId="0" borderId="0" xfId="0" applyNumberFormat="1" applyFont="1" applyFill="1" applyAlignment="1" applyProtection="1">
      <alignment horizontal="center"/>
      <protection locked="0"/>
    </xf>
    <xf numFmtId="166" fontId="58" fillId="34" borderId="0" xfId="0" applyNumberFormat="1" applyFont="1" applyFill="1" applyAlignment="1" applyProtection="1">
      <alignment horizontal="center"/>
      <protection locked="0"/>
    </xf>
    <xf numFmtId="0" fontId="20" fillId="0" borderId="0" xfId="0" applyFont="1" applyFill="1" applyAlignment="1" applyProtection="1">
      <alignment horizontal="center"/>
      <protection locked="0"/>
    </xf>
    <xf numFmtId="0" fontId="20" fillId="0" borderId="0" xfId="0" applyFont="1" applyAlignment="1" applyProtection="1">
      <alignment horizontal="center"/>
      <protection locked="0"/>
    </xf>
    <xf numFmtId="166" fontId="0" fillId="0" borderId="0" xfId="0" applyNumberFormat="1" applyAlignment="1" applyProtection="1">
      <alignment horizontal="center"/>
      <protection locked="0"/>
    </xf>
    <xf numFmtId="0" fontId="2" fillId="36" borderId="12" xfId="0" applyFont="1" applyFill="1" applyBorder="1" applyAlignment="1" applyProtection="1">
      <alignment horizontal="left"/>
      <protection locked="0"/>
    </xf>
    <xf numFmtId="0" fontId="2" fillId="36" borderId="14" xfId="0" applyFont="1" applyFill="1" applyBorder="1" applyAlignment="1" applyProtection="1">
      <alignment horizontal="left"/>
      <protection locked="0"/>
    </xf>
    <xf numFmtId="0" fontId="23" fillId="36" borderId="0" xfId="0" applyFont="1" applyFill="1" applyBorder="1" applyAlignment="1" applyProtection="1">
      <alignment textRotation="91"/>
      <protection locked="0"/>
    </xf>
    <xf numFmtId="0" fontId="23" fillId="36" borderId="21" xfId="0" applyFont="1" applyFill="1" applyBorder="1" applyAlignment="1" applyProtection="1">
      <alignment textRotation="91"/>
      <protection locked="0"/>
    </xf>
    <xf numFmtId="0" fontId="23" fillId="36" borderId="11" xfId="0" applyFont="1" applyFill="1" applyBorder="1" applyAlignment="1">
      <alignment textRotation="91"/>
    </xf>
    <xf numFmtId="0" fontId="23" fillId="36" borderId="13" xfId="0" applyFont="1" applyFill="1" applyBorder="1" applyAlignment="1">
      <alignment textRotation="91"/>
    </xf>
    <xf numFmtId="0" fontId="2" fillId="36" borderId="15" xfId="0" applyFont="1" applyFill="1" applyBorder="1" applyAlignment="1">
      <alignment/>
    </xf>
    <xf numFmtId="166" fontId="64" fillId="36" borderId="25" xfId="0" applyNumberFormat="1" applyFont="1" applyFill="1" applyBorder="1" applyAlignment="1" applyProtection="1">
      <alignment horizontal="left"/>
      <protection locked="0"/>
    </xf>
    <xf numFmtId="0" fontId="1" fillId="0" borderId="0" xfId="0" applyFont="1" applyAlignment="1">
      <alignment horizontal="left"/>
    </xf>
    <xf numFmtId="0" fontId="5" fillId="37" borderId="0" xfId="0" applyFont="1" applyFill="1" applyBorder="1" applyAlignment="1">
      <alignment vertical="top"/>
    </xf>
    <xf numFmtId="184" fontId="56" fillId="0" borderId="0" xfId="42" applyNumberFormat="1" applyFont="1" applyAlignment="1" applyProtection="1">
      <alignment/>
      <protection locked="0"/>
    </xf>
    <xf numFmtId="0" fontId="78" fillId="0" borderId="0" xfId="0" applyFont="1" applyAlignment="1">
      <alignment/>
    </xf>
    <xf numFmtId="184" fontId="43" fillId="0" borderId="0" xfId="42" applyNumberFormat="1" applyFont="1" applyAlignment="1" applyProtection="1">
      <alignment/>
      <protection locked="0"/>
    </xf>
    <xf numFmtId="174" fontId="56" fillId="0" borderId="13" xfId="0" applyNumberFormat="1" applyFont="1" applyBorder="1" applyAlignment="1" applyProtection="1">
      <alignment horizontal="center"/>
      <protection locked="0"/>
    </xf>
    <xf numFmtId="174" fontId="56" fillId="0" borderId="0" xfId="0" applyNumberFormat="1" applyFont="1" applyAlignment="1" applyProtection="1">
      <alignment/>
      <protection locked="0"/>
    </xf>
    <xf numFmtId="0" fontId="33" fillId="41" borderId="0" xfId="0" applyFont="1" applyFill="1" applyBorder="1" applyAlignment="1" applyProtection="1" quotePrefix="1">
      <alignment/>
      <protection locked="0"/>
    </xf>
    <xf numFmtId="0" fontId="16" fillId="41" borderId="0" xfId="0" applyFont="1" applyFill="1" applyBorder="1" applyAlignment="1" applyProtection="1">
      <alignment/>
      <protection locked="0"/>
    </xf>
    <xf numFmtId="0" fontId="68" fillId="41" borderId="0" xfId="0" applyFont="1" applyFill="1" applyBorder="1" applyAlignment="1" applyProtection="1">
      <alignment textRotation="90" wrapText="1"/>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75" fillId="0" borderId="0" xfId="0" applyFont="1" applyBorder="1" applyAlignment="1">
      <alignment horizontal="center" wrapText="1"/>
    </xf>
    <xf numFmtId="0" fontId="71" fillId="0" borderId="12"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ill>
        <patternFill patternType="darkHorizontal">
          <bgColor indexed="40"/>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104775</xdr:rowOff>
    </xdr:from>
    <xdr:to>
      <xdr:col>8</xdr:col>
      <xdr:colOff>0</xdr:colOff>
      <xdr:row>44</xdr:row>
      <xdr:rowOff>66675</xdr:rowOff>
    </xdr:to>
    <xdr:pic>
      <xdr:nvPicPr>
        <xdr:cNvPr id="1" name="Picture 1"/>
        <xdr:cNvPicPr preferRelativeResize="1">
          <a:picLocks noChangeAspect="1"/>
        </xdr:cNvPicPr>
      </xdr:nvPicPr>
      <xdr:blipFill>
        <a:blip r:embed="rId1"/>
        <a:stretch>
          <a:fillRect/>
        </a:stretch>
      </xdr:blipFill>
      <xdr:spPr>
        <a:xfrm>
          <a:off x="76200" y="7924800"/>
          <a:ext cx="4791075" cy="2600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E22" sqref="E22"/>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45</v>
      </c>
      <c r="B1" s="17"/>
    </row>
    <row r="2" spans="1:2" ht="20.25">
      <c r="A2" s="19"/>
      <c r="B2" s="20"/>
    </row>
    <row r="3" spans="1:5" s="30" customFormat="1" ht="18">
      <c r="A3" s="68" t="s">
        <v>115</v>
      </c>
      <c r="B3" s="333">
        <v>9418</v>
      </c>
      <c r="C3" s="9"/>
      <c r="E3" s="9"/>
    </row>
    <row r="4" spans="1:5" s="30" customFormat="1" ht="18">
      <c r="A4" s="68" t="s">
        <v>116</v>
      </c>
      <c r="B4" s="333">
        <v>7400</v>
      </c>
      <c r="C4" s="9"/>
      <c r="E4" s="9"/>
    </row>
    <row r="5" spans="1:5" s="30" customFormat="1" ht="18">
      <c r="A5" s="68" t="s">
        <v>117</v>
      </c>
      <c r="B5" s="21" t="s">
        <v>133</v>
      </c>
      <c r="C5" s="9"/>
      <c r="E5" s="9"/>
    </row>
    <row r="6" spans="1:5" s="30" customFormat="1" ht="18">
      <c r="A6" s="68" t="s">
        <v>118</v>
      </c>
      <c r="B6" s="21" t="s">
        <v>148</v>
      </c>
      <c r="C6" s="9"/>
      <c r="E6" s="9"/>
    </row>
    <row r="7" spans="1:5" s="30" customFormat="1" ht="15.75">
      <c r="A7" s="52" t="s">
        <v>159</v>
      </c>
      <c r="B7" s="21"/>
      <c r="C7" s="9"/>
      <c r="E7" s="9"/>
    </row>
    <row r="8" spans="1:2" ht="12.75">
      <c r="A8" s="19"/>
      <c r="B8" s="22"/>
    </row>
    <row r="9" spans="1:2" ht="12.75">
      <c r="A9" s="19" t="s">
        <v>74</v>
      </c>
      <c r="B9" s="22"/>
    </row>
    <row r="10" spans="1:6" ht="131.25" customHeight="1">
      <c r="A10" s="19"/>
      <c r="B10" s="41" t="s">
        <v>155</v>
      </c>
      <c r="C10" s="23"/>
      <c r="D10" s="23"/>
      <c r="E10" s="23"/>
      <c r="F10" s="23"/>
    </row>
    <row r="11" spans="1:2" ht="12.75">
      <c r="A11" s="19"/>
      <c r="B11" s="22"/>
    </row>
    <row r="12" spans="1:2" ht="12.75">
      <c r="A12" s="19" t="s">
        <v>84</v>
      </c>
      <c r="B12" s="22"/>
    </row>
    <row r="13" spans="1:2" ht="12.75">
      <c r="A13" s="19"/>
      <c r="B13" s="89" t="s">
        <v>154</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85</v>
      </c>
      <c r="B19" s="22"/>
    </row>
    <row r="20" spans="1:2" ht="12.75">
      <c r="A20" s="19"/>
      <c r="B20" s="24" t="s">
        <v>101</v>
      </c>
    </row>
    <row r="21" spans="1:2" ht="12.75">
      <c r="A21" s="19"/>
      <c r="B21" s="24" t="s">
        <v>100</v>
      </c>
    </row>
    <row r="22" spans="1:2" ht="12.75">
      <c r="A22" s="19"/>
      <c r="B22" s="25"/>
    </row>
    <row r="23" spans="1:2" ht="12.75">
      <c r="A23" s="19"/>
      <c r="B23" s="25"/>
    </row>
    <row r="24" spans="1:2" ht="12.75">
      <c r="A24" s="19"/>
      <c r="B24" s="24" t="s">
        <v>101</v>
      </c>
    </row>
    <row r="25" spans="1:2" ht="12.75">
      <c r="A25" s="19"/>
      <c r="B25" s="24" t="s">
        <v>102</v>
      </c>
    </row>
    <row r="26" spans="1:2" ht="12.75">
      <c r="A26" s="19"/>
      <c r="B26" s="25"/>
    </row>
    <row r="27" spans="1:2" ht="12.75">
      <c r="A27" s="19"/>
      <c r="B27" s="25"/>
    </row>
    <row r="28" spans="1:5" ht="12.75">
      <c r="A28" s="19"/>
      <c r="B28" s="24" t="s">
        <v>104</v>
      </c>
      <c r="E28" s="40" t="s">
        <v>83</v>
      </c>
    </row>
    <row r="29" spans="1:2" ht="12.75">
      <c r="A29" s="19"/>
      <c r="B29" s="24" t="s">
        <v>103</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S510"/>
  <sheetViews>
    <sheetView zoomScale="75" zoomScaleNormal="75" zoomScalePageLayoutView="0" workbookViewId="0" topLeftCell="A1">
      <selection activeCell="AU22" sqref="AU22"/>
    </sheetView>
  </sheetViews>
  <sheetFormatPr defaultColWidth="8.8515625" defaultRowHeight="12.75"/>
  <cols>
    <col min="1" max="1" width="7.00390625" style="90" customWidth="1"/>
    <col min="2" max="2" width="6.421875" style="90" customWidth="1"/>
    <col min="3" max="3" width="2.421875" style="90" customWidth="1"/>
    <col min="4" max="4" width="35.8515625" style="90" customWidth="1"/>
    <col min="5" max="5" width="10.8515625" style="90" customWidth="1"/>
    <col min="6" max="6" width="10.28125" style="160" bestFit="1" customWidth="1"/>
    <col min="7" max="10" width="3.57421875" style="161" customWidth="1"/>
    <col min="11" max="11" width="11.421875" style="161" customWidth="1"/>
    <col min="12" max="12" width="11.140625" style="0" hidden="1" customWidth="1"/>
    <col min="13" max="13" width="11.7109375" style="0" hidden="1" customWidth="1"/>
    <col min="14" max="18" width="0.85546875" style="226" customWidth="1"/>
    <col min="19" max="19" width="4.140625" style="90" customWidth="1"/>
    <col min="20" max="20" width="4.7109375" style="166" customWidth="1"/>
    <col min="21" max="21" width="4.57421875" style="166" customWidth="1"/>
    <col min="22" max="23" width="4.00390625" style="166" customWidth="1"/>
    <col min="24" max="24" width="5.8515625" style="384" bestFit="1" customWidth="1"/>
    <col min="25" max="26" width="4.00390625" style="90" customWidth="1"/>
    <col min="27" max="28" width="4.00390625" style="90" hidden="1" customWidth="1"/>
    <col min="29" max="29" width="3.7109375" style="90" hidden="1" customWidth="1"/>
    <col min="30" max="30" width="4.00390625" style="90" customWidth="1"/>
    <col min="31" max="31" width="4.8515625" style="90" customWidth="1"/>
    <col min="32" max="37" width="4.00390625" style="90" customWidth="1"/>
    <col min="38" max="38" width="7.00390625" style="90" customWidth="1"/>
    <col min="39" max="39" width="4.00390625" style="90" customWidth="1"/>
    <col min="40" max="41" width="4.00390625" style="90" hidden="1" customWidth="1"/>
    <col min="42" max="44" width="6.28125" style="90" hidden="1" customWidth="1"/>
    <col min="45" max="46" width="5.00390625" style="233" hidden="1" customWidth="1"/>
    <col min="47" max="47" width="5.00390625" style="233" customWidth="1"/>
    <col min="48" max="48" width="11.421875" style="0" customWidth="1"/>
    <col min="49" max="49" width="19.140625" style="0" customWidth="1"/>
    <col min="50" max="71" width="3.421875" style="0" hidden="1" customWidth="1"/>
    <col min="72" max="97" width="3.7109375" style="0" hidden="1" customWidth="1"/>
  </cols>
  <sheetData>
    <row r="1" spans="2:37" ht="18.75">
      <c r="B1" s="91" t="str">
        <f>+'Tab A Description'!A3</f>
        <v>Cost Center:</v>
      </c>
      <c r="C1" s="91"/>
      <c r="D1" s="91"/>
      <c r="E1" s="334">
        <f>+'Tab A Description'!B3</f>
        <v>9418</v>
      </c>
      <c r="F1" s="92"/>
      <c r="G1" s="93"/>
      <c r="H1" s="93"/>
      <c r="I1" s="93"/>
      <c r="J1" s="93"/>
      <c r="K1" s="93"/>
      <c r="L1" s="56"/>
      <c r="M1" s="56"/>
      <c r="N1" s="215"/>
      <c r="O1" s="215"/>
      <c r="P1" s="215"/>
      <c r="Q1" s="215"/>
      <c r="R1" s="215"/>
      <c r="S1" s="91"/>
      <c r="T1"/>
      <c r="U1"/>
      <c r="V1"/>
      <c r="W1"/>
      <c r="X1" s="3"/>
      <c r="Y1"/>
      <c r="Z1"/>
      <c r="AA1"/>
      <c r="AB1"/>
      <c r="AC1"/>
      <c r="AD1"/>
      <c r="AE1"/>
      <c r="AF1"/>
      <c r="AG1"/>
      <c r="AH1"/>
      <c r="AI1"/>
      <c r="AJ1"/>
      <c r="AK1"/>
    </row>
    <row r="2" spans="1:47" s="32" customFormat="1" ht="17.25" customHeight="1">
      <c r="A2" s="94"/>
      <c r="B2" s="91" t="str">
        <f>+'Tab A Description'!A4</f>
        <v>Job Number:</v>
      </c>
      <c r="C2" s="95"/>
      <c r="D2" s="95"/>
      <c r="E2" s="334">
        <f>+'Tab A Description'!B4</f>
        <v>7400</v>
      </c>
      <c r="F2" s="96"/>
      <c r="G2" s="97"/>
      <c r="H2" s="97"/>
      <c r="I2" s="97"/>
      <c r="J2" s="97"/>
      <c r="K2" s="97"/>
      <c r="L2" s="57"/>
      <c r="M2" s="57"/>
      <c r="N2" s="216"/>
      <c r="O2" s="216"/>
      <c r="P2" s="216"/>
      <c r="Q2" s="216"/>
      <c r="R2" s="216"/>
      <c r="S2" s="95"/>
      <c r="T2"/>
      <c r="U2"/>
      <c r="V2"/>
      <c r="W2"/>
      <c r="X2" s="3"/>
      <c r="Y2"/>
      <c r="Z2" s="231"/>
      <c r="AA2" s="231"/>
      <c r="AB2" s="231"/>
      <c r="AC2" s="231"/>
      <c r="AD2" s="231"/>
      <c r="AE2" s="231"/>
      <c r="AF2" s="231"/>
      <c r="AG2" s="231"/>
      <c r="AH2" s="231"/>
      <c r="AI2" s="231"/>
      <c r="AJ2" s="231"/>
      <c r="AK2" s="231"/>
      <c r="AL2" s="94"/>
      <c r="AM2" s="94"/>
      <c r="AN2" s="94"/>
      <c r="AO2" s="94"/>
      <c r="AP2" s="94"/>
      <c r="AQ2" s="94"/>
      <c r="AR2" s="94"/>
      <c r="AS2" s="234"/>
      <c r="AT2" s="234"/>
      <c r="AU2" s="234"/>
    </row>
    <row r="3" spans="1:47" s="32" customFormat="1" ht="17.25" customHeight="1">
      <c r="A3" s="94"/>
      <c r="B3" s="91">
        <v>9418</v>
      </c>
      <c r="C3" s="95"/>
      <c r="D3" s="95"/>
      <c r="E3" s="334" t="str">
        <f>+'Tab A Description'!B5</f>
        <v>Health Physics Technical Support </v>
      </c>
      <c r="F3" s="96"/>
      <c r="G3" s="97"/>
      <c r="H3" s="97"/>
      <c r="I3" s="97"/>
      <c r="J3" s="97"/>
      <c r="K3" s="97"/>
      <c r="L3" s="57"/>
      <c r="M3" s="57"/>
      <c r="N3" s="216"/>
      <c r="O3" s="216"/>
      <c r="P3" s="216"/>
      <c r="Q3" s="216"/>
      <c r="R3" s="216"/>
      <c r="S3" s="95"/>
      <c r="T3" s="167"/>
      <c r="U3" s="94"/>
      <c r="V3" s="167"/>
      <c r="W3" s="94"/>
      <c r="X3" s="371"/>
      <c r="Y3" s="94"/>
      <c r="Z3" s="94"/>
      <c r="AA3" s="94"/>
      <c r="AB3" s="94"/>
      <c r="AC3" s="94"/>
      <c r="AD3" s="94"/>
      <c r="AE3" s="94"/>
      <c r="AF3" s="94"/>
      <c r="AG3" s="94"/>
      <c r="AH3" s="94"/>
      <c r="AI3" s="94"/>
      <c r="AJ3" s="94"/>
      <c r="AK3" s="94"/>
      <c r="AL3" s="94"/>
      <c r="AM3" s="94"/>
      <c r="AN3" s="94"/>
      <c r="AO3" s="94"/>
      <c r="AP3" s="94"/>
      <c r="AQ3" s="94"/>
      <c r="AR3" s="94"/>
      <c r="AS3" s="234"/>
      <c r="AT3" s="234"/>
      <c r="AU3" s="234"/>
    </row>
    <row r="4" spans="1:47" s="32" customFormat="1" ht="17.25" customHeight="1" thickBot="1">
      <c r="A4" s="94"/>
      <c r="B4" s="91" t="str">
        <f>+'Tab A Description'!A6</f>
        <v>Job Manager: </v>
      </c>
      <c r="C4" s="95"/>
      <c r="D4" s="95"/>
      <c r="E4" s="334" t="str">
        <f>+'Tab A Description'!B6</f>
        <v>Tim Stevenson</v>
      </c>
      <c r="F4" s="96"/>
      <c r="G4" s="97"/>
      <c r="H4" s="97"/>
      <c r="I4" s="97"/>
      <c r="J4" s="97"/>
      <c r="K4" s="97"/>
      <c r="L4" s="57"/>
      <c r="M4" s="57"/>
      <c r="N4" s="216"/>
      <c r="O4" s="216"/>
      <c r="P4" s="216"/>
      <c r="Q4" s="216"/>
      <c r="R4" s="216"/>
      <c r="S4" s="95"/>
      <c r="T4" s="167"/>
      <c r="U4" s="94"/>
      <c r="V4" s="167"/>
      <c r="W4" s="94"/>
      <c r="X4" s="371"/>
      <c r="Y4" s="94"/>
      <c r="Z4" s="94"/>
      <c r="AA4" s="94"/>
      <c r="AB4" s="94"/>
      <c r="AC4" s="94"/>
      <c r="AD4" s="94"/>
      <c r="AE4" s="94"/>
      <c r="AF4" s="94"/>
      <c r="AG4" s="94"/>
      <c r="AH4" s="94"/>
      <c r="AI4" s="94"/>
      <c r="AJ4" s="94"/>
      <c r="AK4" s="94"/>
      <c r="AL4" s="94"/>
      <c r="AM4" s="94"/>
      <c r="AN4" s="94"/>
      <c r="AO4" s="94"/>
      <c r="AP4" s="94"/>
      <c r="AQ4" s="94"/>
      <c r="AR4" s="94"/>
      <c r="AS4" s="234"/>
      <c r="AT4" s="234"/>
      <c r="AU4" s="234"/>
    </row>
    <row r="5" spans="2:48" ht="26.25" customHeight="1" thickBot="1">
      <c r="B5" s="98"/>
      <c r="C5" s="99"/>
      <c r="D5" s="99"/>
      <c r="E5" s="99"/>
      <c r="F5" s="100"/>
      <c r="G5" s="266"/>
      <c r="H5" s="266"/>
      <c r="I5" s="266"/>
      <c r="J5" s="266"/>
      <c r="K5" s="266"/>
      <c r="L5" s="33"/>
      <c r="M5" s="33"/>
      <c r="N5" s="217"/>
      <c r="O5" s="217"/>
      <c r="P5" s="217"/>
      <c r="Q5" s="217"/>
      <c r="R5" s="217"/>
      <c r="S5" s="99"/>
      <c r="T5" s="392" t="s">
        <v>64</v>
      </c>
      <c r="U5" s="168"/>
      <c r="V5" s="168"/>
      <c r="W5" s="168"/>
      <c r="X5" s="372"/>
      <c r="Y5" s="169"/>
      <c r="Z5" s="169"/>
      <c r="AA5" s="169"/>
      <c r="AB5" s="169"/>
      <c r="AC5" s="169"/>
      <c r="AD5" s="169"/>
      <c r="AE5" s="169"/>
      <c r="AF5" s="169"/>
      <c r="AG5" s="169"/>
      <c r="AH5" s="169"/>
      <c r="AI5" s="169"/>
      <c r="AJ5" s="169"/>
      <c r="AK5" s="169"/>
      <c r="AL5" s="169"/>
      <c r="AM5" s="169"/>
      <c r="AN5" s="169"/>
      <c r="AO5" s="169"/>
      <c r="AP5" s="169"/>
      <c r="AQ5" s="170"/>
      <c r="AR5" s="169"/>
      <c r="AS5" s="267"/>
      <c r="AT5" s="268"/>
      <c r="AU5" s="205"/>
      <c r="AV5" s="8"/>
    </row>
    <row r="6" spans="1:97" s="31" customFormat="1" ht="22.5" customHeight="1" thickBot="1">
      <c r="A6" s="101"/>
      <c r="B6" s="102"/>
      <c r="C6" s="102"/>
      <c r="D6" s="102"/>
      <c r="E6" s="103"/>
      <c r="F6" s="104" t="s">
        <v>125</v>
      </c>
      <c r="G6" s="105"/>
      <c r="H6" s="105"/>
      <c r="I6" s="105"/>
      <c r="J6" s="105"/>
      <c r="K6" s="105"/>
      <c r="L6" s="85"/>
      <c r="M6" s="86"/>
      <c r="N6" s="218"/>
      <c r="O6" s="218"/>
      <c r="P6" s="218"/>
      <c r="Q6" s="218"/>
      <c r="R6" s="218"/>
      <c r="S6" s="171"/>
      <c r="T6" s="260" t="s">
        <v>119</v>
      </c>
      <c r="U6" s="261"/>
      <c r="V6" s="261"/>
      <c r="W6" s="261"/>
      <c r="X6" s="373"/>
      <c r="Y6" s="172" t="s">
        <v>26</v>
      </c>
      <c r="Z6" s="173"/>
      <c r="AA6" s="173"/>
      <c r="AB6" s="173"/>
      <c r="AC6" s="173"/>
      <c r="AD6" s="173"/>
      <c r="AE6" s="173"/>
      <c r="AF6" s="173"/>
      <c r="AG6" s="173"/>
      <c r="AH6" s="173"/>
      <c r="AI6" s="173"/>
      <c r="AJ6" s="173"/>
      <c r="AK6" s="173"/>
      <c r="AL6" s="173"/>
      <c r="AM6" s="174"/>
      <c r="AN6" s="174"/>
      <c r="AO6" s="173"/>
      <c r="AP6" s="173"/>
      <c r="AQ6" s="174"/>
      <c r="AR6" s="174"/>
      <c r="AS6" s="264" t="s">
        <v>21</v>
      </c>
      <c r="AT6" s="265" t="s">
        <v>21</v>
      </c>
      <c r="AU6" s="400"/>
      <c r="AX6" s="248" t="s">
        <v>46</v>
      </c>
      <c r="AY6" s="249"/>
      <c r="AZ6" s="249"/>
      <c r="BA6" s="249"/>
      <c r="BB6" s="249"/>
      <c r="BC6" s="249"/>
      <c r="BD6" s="249"/>
      <c r="BE6" s="249"/>
      <c r="BF6" s="249"/>
      <c r="BG6" s="249"/>
      <c r="BH6" s="249"/>
      <c r="BI6" s="250"/>
      <c r="BJ6" s="244" t="s">
        <v>47</v>
      </c>
      <c r="BK6" s="245"/>
      <c r="BL6" s="246"/>
      <c r="BM6" s="246"/>
      <c r="BN6" s="246"/>
      <c r="BO6" s="246"/>
      <c r="BP6" s="246"/>
      <c r="BQ6" s="246"/>
      <c r="BR6" s="246"/>
      <c r="BS6" s="246"/>
      <c r="BT6" s="246"/>
      <c r="BU6" s="247"/>
      <c r="BV6" s="248" t="s">
        <v>17</v>
      </c>
      <c r="BW6" s="249"/>
      <c r="BX6" s="251"/>
      <c r="BY6" s="251"/>
      <c r="BZ6" s="251"/>
      <c r="CA6" s="251"/>
      <c r="CB6" s="251"/>
      <c r="CC6" s="251"/>
      <c r="CD6" s="251"/>
      <c r="CE6" s="251"/>
      <c r="CF6" s="251"/>
      <c r="CG6" s="252"/>
      <c r="CH6" s="244" t="s">
        <v>18</v>
      </c>
      <c r="CI6" s="245"/>
      <c r="CJ6" s="246"/>
      <c r="CK6" s="246"/>
      <c r="CL6" s="246"/>
      <c r="CM6" s="246"/>
      <c r="CN6" s="246"/>
      <c r="CO6" s="246"/>
      <c r="CP6" s="246"/>
      <c r="CQ6" s="246"/>
      <c r="CR6" s="246"/>
      <c r="CS6" s="247"/>
    </row>
    <row r="7" spans="1:47" s="31" customFormat="1" ht="25.5" customHeight="1" thickBot="1">
      <c r="A7" s="106"/>
      <c r="B7" s="107" t="s">
        <v>65</v>
      </c>
      <c r="C7" s="107"/>
      <c r="D7" s="107"/>
      <c r="E7" s="108"/>
      <c r="F7" s="109" t="s">
        <v>59</v>
      </c>
      <c r="G7" s="110"/>
      <c r="H7" s="111"/>
      <c r="I7" s="111"/>
      <c r="J7" s="111"/>
      <c r="K7" s="112"/>
      <c r="L7" s="83" t="s">
        <v>57</v>
      </c>
      <c r="M7" s="84"/>
      <c r="N7" s="219"/>
      <c r="O7" s="219"/>
      <c r="P7" s="219"/>
      <c r="Q7" s="219"/>
      <c r="R7" s="219"/>
      <c r="S7" s="175"/>
      <c r="T7" s="176">
        <v>1.308</v>
      </c>
      <c r="U7" s="177">
        <v>1000</v>
      </c>
      <c r="V7" s="177">
        <v>1716</v>
      </c>
      <c r="W7" s="177">
        <v>1716</v>
      </c>
      <c r="X7" s="374">
        <v>1716</v>
      </c>
      <c r="Y7" s="178">
        <v>168.7</v>
      </c>
      <c r="Z7" s="179">
        <v>168.7</v>
      </c>
      <c r="AA7" s="179">
        <v>156.5</v>
      </c>
      <c r="AB7" s="179"/>
      <c r="AC7" s="179">
        <v>128.59</v>
      </c>
      <c r="AD7" s="179">
        <v>108.44</v>
      </c>
      <c r="AE7" s="179">
        <v>78.33</v>
      </c>
      <c r="AF7" s="179">
        <v>78.33</v>
      </c>
      <c r="AG7" s="179">
        <v>78.33</v>
      </c>
      <c r="AH7" s="179">
        <v>180.79</v>
      </c>
      <c r="AI7" s="179"/>
      <c r="AJ7" s="179"/>
      <c r="AK7" s="179"/>
      <c r="AL7" s="179"/>
      <c r="AM7" s="179">
        <v>116.7</v>
      </c>
      <c r="AN7" s="179">
        <v>116.7</v>
      </c>
      <c r="AO7" s="180"/>
      <c r="AP7" s="180"/>
      <c r="AQ7" s="180"/>
      <c r="AR7" s="180"/>
      <c r="AS7" s="262"/>
      <c r="AT7" s="263"/>
      <c r="AU7" s="401"/>
    </row>
    <row r="8" spans="1:97" s="34" customFormat="1" ht="97.5" customHeight="1" thickBot="1">
      <c r="A8" s="113" t="s">
        <v>54</v>
      </c>
      <c r="B8" s="114" t="s">
        <v>63</v>
      </c>
      <c r="C8" s="115"/>
      <c r="D8" s="114"/>
      <c r="E8" s="114" t="s">
        <v>60</v>
      </c>
      <c r="F8" s="351" t="s">
        <v>149</v>
      </c>
      <c r="G8" s="116" t="s">
        <v>58</v>
      </c>
      <c r="H8" s="117"/>
      <c r="I8" s="117"/>
      <c r="J8" s="117"/>
      <c r="K8" s="118" t="s">
        <v>56</v>
      </c>
      <c r="L8" s="73" t="s">
        <v>126</v>
      </c>
      <c r="M8" s="73" t="s">
        <v>127</v>
      </c>
      <c r="N8" s="220"/>
      <c r="O8" s="220"/>
      <c r="P8" s="220"/>
      <c r="Q8" s="220"/>
      <c r="R8" s="220"/>
      <c r="S8" s="181" t="s">
        <v>61</v>
      </c>
      <c r="T8" s="182" t="s">
        <v>123</v>
      </c>
      <c r="U8" s="183" t="s">
        <v>124</v>
      </c>
      <c r="V8" s="183" t="s">
        <v>122</v>
      </c>
      <c r="W8" s="183" t="s">
        <v>120</v>
      </c>
      <c r="X8" s="375" t="s">
        <v>121</v>
      </c>
      <c r="Y8" s="184" t="s">
        <v>128</v>
      </c>
      <c r="Z8" s="185" t="s">
        <v>16</v>
      </c>
      <c r="AA8" s="185" t="s">
        <v>129</v>
      </c>
      <c r="AB8" s="185" t="s">
        <v>25</v>
      </c>
      <c r="AC8" s="185" t="s">
        <v>24</v>
      </c>
      <c r="AD8" s="185" t="s">
        <v>130</v>
      </c>
      <c r="AE8" s="185" t="s">
        <v>27</v>
      </c>
      <c r="AF8" s="185" t="s">
        <v>28</v>
      </c>
      <c r="AG8" s="185" t="s">
        <v>29</v>
      </c>
      <c r="AH8" s="185" t="s">
        <v>131</v>
      </c>
      <c r="AI8" s="185" t="s">
        <v>15</v>
      </c>
      <c r="AJ8" s="185" t="s">
        <v>30</v>
      </c>
      <c r="AK8" s="185" t="s">
        <v>31</v>
      </c>
      <c r="AL8" s="185" t="s">
        <v>35</v>
      </c>
      <c r="AM8" s="186" t="s">
        <v>36</v>
      </c>
      <c r="AN8" s="186" t="s">
        <v>32</v>
      </c>
      <c r="AO8" s="185" t="s">
        <v>132</v>
      </c>
      <c r="AP8" s="185"/>
      <c r="AQ8" s="186"/>
      <c r="AR8" s="232"/>
      <c r="AS8" s="253" t="s">
        <v>19</v>
      </c>
      <c r="AT8" s="255" t="s">
        <v>20</v>
      </c>
      <c r="AU8" s="402" t="s">
        <v>158</v>
      </c>
      <c r="AV8" s="55" t="s">
        <v>34</v>
      </c>
      <c r="AW8" s="53" t="s">
        <v>33</v>
      </c>
      <c r="AX8" s="238">
        <v>39722</v>
      </c>
      <c r="AY8" s="238">
        <v>39753</v>
      </c>
      <c r="AZ8" s="238">
        <v>39783</v>
      </c>
      <c r="BA8" s="238">
        <v>39814</v>
      </c>
      <c r="BB8" s="238">
        <v>39845</v>
      </c>
      <c r="BC8" s="238">
        <v>39873</v>
      </c>
      <c r="BD8" s="238">
        <v>39904</v>
      </c>
      <c r="BE8" s="238">
        <v>39934</v>
      </c>
      <c r="BF8" s="238">
        <v>39965</v>
      </c>
      <c r="BG8" s="238">
        <v>39995</v>
      </c>
      <c r="BH8" s="238">
        <v>40026</v>
      </c>
      <c r="BI8" s="238">
        <v>40057</v>
      </c>
      <c r="BJ8" s="241">
        <v>40087</v>
      </c>
      <c r="BK8" s="241">
        <v>40118</v>
      </c>
      <c r="BL8" s="241">
        <v>40148</v>
      </c>
      <c r="BM8" s="241">
        <v>40179</v>
      </c>
      <c r="BN8" s="241">
        <v>40210</v>
      </c>
      <c r="BO8" s="241">
        <v>40238</v>
      </c>
      <c r="BP8" s="241">
        <v>40269</v>
      </c>
      <c r="BQ8" s="241">
        <v>40299</v>
      </c>
      <c r="BR8" s="241">
        <v>40330</v>
      </c>
      <c r="BS8" s="241">
        <v>40360</v>
      </c>
      <c r="BT8" s="241">
        <v>40391</v>
      </c>
      <c r="BU8" s="241">
        <v>40422</v>
      </c>
      <c r="BV8" s="238">
        <v>40452</v>
      </c>
      <c r="BW8" s="238">
        <v>40483</v>
      </c>
      <c r="BX8" s="238">
        <v>40513</v>
      </c>
      <c r="BY8" s="238">
        <v>40544</v>
      </c>
      <c r="BZ8" s="238">
        <v>40575</v>
      </c>
      <c r="CA8" s="238">
        <v>40603</v>
      </c>
      <c r="CB8" s="238">
        <v>40634</v>
      </c>
      <c r="CC8" s="238">
        <v>40664</v>
      </c>
      <c r="CD8" s="238">
        <v>40695</v>
      </c>
      <c r="CE8" s="238">
        <v>40725</v>
      </c>
      <c r="CF8" s="238">
        <v>40756</v>
      </c>
      <c r="CG8" s="238">
        <v>40787</v>
      </c>
      <c r="CH8" s="241">
        <v>40817</v>
      </c>
      <c r="CI8" s="241">
        <v>40848</v>
      </c>
      <c r="CJ8" s="241">
        <v>40878</v>
      </c>
      <c r="CK8" s="241">
        <v>40909</v>
      </c>
      <c r="CL8" s="241">
        <v>40940</v>
      </c>
      <c r="CM8" s="241">
        <v>40969</v>
      </c>
      <c r="CN8" s="241">
        <v>41000</v>
      </c>
      <c r="CO8" s="241">
        <v>41030</v>
      </c>
      <c r="CP8" s="241">
        <v>41061</v>
      </c>
      <c r="CQ8" s="241">
        <v>41091</v>
      </c>
      <c r="CR8" s="241">
        <v>41122</v>
      </c>
      <c r="CS8" s="241">
        <v>41153</v>
      </c>
    </row>
    <row r="9" spans="1:97" s="35" customFormat="1" ht="34.5" customHeight="1" thickBot="1">
      <c r="A9" s="119" t="s">
        <v>55</v>
      </c>
      <c r="B9" s="120" t="s">
        <v>62</v>
      </c>
      <c r="C9" s="119"/>
      <c r="D9" s="121"/>
      <c r="E9" s="121"/>
      <c r="F9" s="122"/>
      <c r="G9" s="123"/>
      <c r="H9" s="123"/>
      <c r="I9" s="123"/>
      <c r="J9" s="123"/>
      <c r="K9" s="123"/>
      <c r="L9" s="74"/>
      <c r="M9" s="75"/>
      <c r="N9" s="70"/>
      <c r="O9" s="70"/>
      <c r="P9" s="70"/>
      <c r="Q9" s="70"/>
      <c r="R9" s="70"/>
      <c r="S9" s="187"/>
      <c r="T9" s="229">
        <v>1.226</v>
      </c>
      <c r="U9" s="229">
        <v>1.226</v>
      </c>
      <c r="V9" s="229">
        <v>1.712</v>
      </c>
      <c r="W9" s="229">
        <v>1.232</v>
      </c>
      <c r="X9" s="376">
        <v>1.892</v>
      </c>
      <c r="Y9" s="230">
        <v>188.6</v>
      </c>
      <c r="Z9" s="230">
        <v>124.9</v>
      </c>
      <c r="AA9" s="230">
        <v>139.7</v>
      </c>
      <c r="AB9" s="230">
        <v>101.3</v>
      </c>
      <c r="AC9" s="230">
        <v>74.4</v>
      </c>
      <c r="AD9" s="230">
        <v>173.4</v>
      </c>
      <c r="AE9" s="230">
        <v>151</v>
      </c>
      <c r="AF9" s="230">
        <v>119</v>
      </c>
      <c r="AG9" s="230">
        <v>84.4</v>
      </c>
      <c r="AH9" s="230">
        <v>159.9</v>
      </c>
      <c r="AI9" s="230">
        <v>150.9</v>
      </c>
      <c r="AJ9" s="230">
        <v>119.2</v>
      </c>
      <c r="AK9" s="230">
        <v>90.3</v>
      </c>
      <c r="AL9" s="230">
        <v>142.83</v>
      </c>
      <c r="AM9" s="230">
        <v>177</v>
      </c>
      <c r="AN9" s="230">
        <v>208.3</v>
      </c>
      <c r="AO9" s="230">
        <v>150.77</v>
      </c>
      <c r="AP9" s="188">
        <v>1</v>
      </c>
      <c r="AQ9" s="188">
        <v>1</v>
      </c>
      <c r="AR9" s="188">
        <v>1</v>
      </c>
      <c r="AS9" s="254"/>
      <c r="AT9" s="256"/>
      <c r="AU9" s="401"/>
      <c r="AX9" s="239"/>
      <c r="AY9" s="239"/>
      <c r="AZ9" s="239"/>
      <c r="BA9" s="239"/>
      <c r="BB9" s="239"/>
      <c r="BC9" s="239"/>
      <c r="BD9" s="239"/>
      <c r="BE9" s="239"/>
      <c r="BF9" s="239"/>
      <c r="BG9" s="239"/>
      <c r="BH9" s="69"/>
      <c r="BI9" s="69"/>
      <c r="BJ9" s="242"/>
      <c r="BK9" s="242"/>
      <c r="BL9" s="242"/>
      <c r="BM9" s="242"/>
      <c r="BN9" s="242"/>
      <c r="BO9" s="242"/>
      <c r="BP9" s="242"/>
      <c r="BQ9" s="242"/>
      <c r="BR9" s="242"/>
      <c r="BS9" s="242"/>
      <c r="BT9" s="242"/>
      <c r="BU9" s="242"/>
      <c r="BV9" s="69"/>
      <c r="BW9" s="69"/>
      <c r="BX9" s="69"/>
      <c r="BY9" s="69"/>
      <c r="BZ9" s="69"/>
      <c r="CA9" s="69"/>
      <c r="CB9" s="69"/>
      <c r="CC9" s="69"/>
      <c r="CD9" s="69"/>
      <c r="CE9" s="69"/>
      <c r="CF9" s="69"/>
      <c r="CG9" s="69"/>
      <c r="CH9" s="242"/>
      <c r="CI9" s="242"/>
      <c r="CJ9" s="242"/>
      <c r="CK9" s="242"/>
      <c r="CL9" s="242"/>
      <c r="CM9" s="242"/>
      <c r="CN9" s="242"/>
      <c r="CO9" s="242"/>
      <c r="CP9" s="242"/>
      <c r="CQ9" s="242"/>
      <c r="CR9" s="242"/>
      <c r="CS9" s="242"/>
    </row>
    <row r="10" spans="1:97" s="63" customFormat="1" ht="24.75">
      <c r="A10" s="124">
        <v>1</v>
      </c>
      <c r="B10" s="125"/>
      <c r="C10" s="126"/>
      <c r="D10" s="352" t="s">
        <v>134</v>
      </c>
      <c r="E10" s="125"/>
      <c r="F10" s="127">
        <v>260</v>
      </c>
      <c r="G10" s="128"/>
      <c r="H10" s="128"/>
      <c r="I10" s="128"/>
      <c r="J10" s="128"/>
      <c r="K10" s="129">
        <v>40087</v>
      </c>
      <c r="L10" s="76">
        <f>IF(F10="","",MAX(N10:R10))</f>
        <v>40087</v>
      </c>
      <c r="M10" s="77">
        <f>IF(F10="","",+L10+(F10*7/5))</f>
        <v>40451</v>
      </c>
      <c r="N10" s="71">
        <f aca="true" t="shared" si="0" ref="N10:N24">IF(K10="",(DATEVALUE("10/1/2007")),K10)</f>
        <v>40087</v>
      </c>
      <c r="O10" s="72">
        <f aca="true" t="shared" si="1" ref="O10:O25">IF(G10="",(DATEVALUE("10/1/2007")),VLOOKUP(G10,$A$10:$M$25,13))</f>
        <v>39356</v>
      </c>
      <c r="P10" s="72">
        <f aca="true" t="shared" si="2" ref="P10:P25">IF(H10="",(DATEVALUE("10/1/2007")),VLOOKUP(H10,$A$10:$M$25,13))</f>
        <v>39356</v>
      </c>
      <c r="Q10" s="72">
        <f aca="true" t="shared" si="3" ref="Q10:Q25">IF(I10="",(DATEVALUE("10/1/2007")),VLOOKUP(I10,$A$10:$M$25,13))</f>
        <v>39356</v>
      </c>
      <c r="R10" s="72">
        <f aca="true" t="shared" si="4" ref="R10:R25">IF(J10="",(DATEVALUE("10/1/2007")),VLOOKUP(J10,$A$10:$M$25,13))</f>
        <v>39356</v>
      </c>
      <c r="S10" s="125"/>
      <c r="T10" s="189">
        <v>10</v>
      </c>
      <c r="U10" s="189">
        <v>10</v>
      </c>
      <c r="V10" s="189"/>
      <c r="W10" s="189"/>
      <c r="X10" s="377"/>
      <c r="Y10" s="190"/>
      <c r="Z10" s="190"/>
      <c r="AA10" s="190"/>
      <c r="AB10" s="190"/>
      <c r="AC10" s="190"/>
      <c r="AD10" s="190"/>
      <c r="AE10" s="190"/>
      <c r="AF10" s="190"/>
      <c r="AG10" s="190"/>
      <c r="AH10" s="190"/>
      <c r="AI10" s="190"/>
      <c r="AJ10" s="190"/>
      <c r="AK10" s="190"/>
      <c r="AL10" s="190">
        <v>3452</v>
      </c>
      <c r="AM10" s="190"/>
      <c r="AN10" s="190"/>
      <c r="AO10" s="190"/>
      <c r="AP10" s="190"/>
      <c r="AQ10" s="190"/>
      <c r="AR10" s="190"/>
      <c r="AS10" s="257"/>
      <c r="AT10" s="258"/>
      <c r="AU10" s="258">
        <v>0.13</v>
      </c>
      <c r="AV10" s="64"/>
      <c r="AW10" s="370" t="s">
        <v>150</v>
      </c>
      <c r="AX10" s="240"/>
      <c r="AY10" s="240"/>
      <c r="AZ10" s="240"/>
      <c r="BA10" s="240"/>
      <c r="BB10" s="240"/>
      <c r="BC10" s="240"/>
      <c r="BD10" s="240"/>
      <c r="BE10" s="240"/>
      <c r="BF10" s="240"/>
      <c r="BG10" s="240"/>
      <c r="BH10" s="240"/>
      <c r="BI10" s="240"/>
      <c r="BJ10" s="243"/>
      <c r="BK10" s="243"/>
      <c r="BL10" s="243"/>
      <c r="BM10" s="243"/>
      <c r="BN10" s="243"/>
      <c r="BO10" s="243"/>
      <c r="BP10" s="243"/>
      <c r="BQ10" s="243"/>
      <c r="BR10" s="243"/>
      <c r="BS10" s="243"/>
      <c r="BT10" s="243"/>
      <c r="BU10" s="243"/>
      <c r="BV10" s="240"/>
      <c r="BW10" s="240"/>
      <c r="BX10" s="240"/>
      <c r="BY10" s="240"/>
      <c r="BZ10" s="240"/>
      <c r="CA10" s="240"/>
      <c r="CB10" s="240"/>
      <c r="CC10" s="240"/>
      <c r="CD10" s="240"/>
      <c r="CE10" s="240"/>
      <c r="CF10" s="240"/>
      <c r="CG10" s="240"/>
      <c r="CH10" s="243"/>
      <c r="CI10" s="243"/>
      <c r="CJ10" s="243"/>
      <c r="CK10" s="243"/>
      <c r="CL10" s="243"/>
      <c r="CM10" s="243"/>
      <c r="CN10" s="243"/>
      <c r="CO10" s="243"/>
      <c r="CP10" s="243"/>
      <c r="CQ10" s="243"/>
      <c r="CR10" s="243"/>
      <c r="CS10" s="243"/>
    </row>
    <row r="11" spans="1:97" s="63" customFormat="1" ht="14.25" customHeight="1">
      <c r="A11" s="124">
        <v>2</v>
      </c>
      <c r="B11" s="126"/>
      <c r="C11" s="125"/>
      <c r="D11" s="353" t="s">
        <v>135</v>
      </c>
      <c r="E11" s="125"/>
      <c r="F11" s="127"/>
      <c r="G11" s="130"/>
      <c r="H11" s="130"/>
      <c r="I11" s="130"/>
      <c r="J11" s="130"/>
      <c r="K11" s="129"/>
      <c r="L11" s="76">
        <f>IF(F11="","",MAX(N11:R11))</f>
      </c>
      <c r="M11" s="77">
        <f>IF(F11="","",+L11+(F11*7/5))</f>
      </c>
      <c r="N11" s="71">
        <f t="shared" si="0"/>
        <v>39356</v>
      </c>
      <c r="O11" s="72">
        <f t="shared" si="1"/>
        <v>39356</v>
      </c>
      <c r="P11" s="72">
        <f t="shared" si="2"/>
        <v>39356</v>
      </c>
      <c r="Q11" s="72">
        <f t="shared" si="3"/>
        <v>39356</v>
      </c>
      <c r="R11" s="72">
        <f t="shared" si="4"/>
        <v>39356</v>
      </c>
      <c r="S11" s="125"/>
      <c r="T11" s="189"/>
      <c r="U11" s="189"/>
      <c r="V11" s="189"/>
      <c r="W11" s="189"/>
      <c r="X11" s="377">
        <v>100</v>
      </c>
      <c r="Y11" s="190"/>
      <c r="Z11" s="190"/>
      <c r="AA11" s="190"/>
      <c r="AB11" s="190"/>
      <c r="AC11" s="190"/>
      <c r="AD11" s="190"/>
      <c r="AE11" s="190"/>
      <c r="AF11" s="190"/>
      <c r="AG11" s="190"/>
      <c r="AH11" s="190"/>
      <c r="AI11" s="190"/>
      <c r="AJ11" s="190"/>
      <c r="AK11" s="190"/>
      <c r="AL11" s="190"/>
      <c r="AM11" s="190"/>
      <c r="AN11" s="190"/>
      <c r="AO11" s="190"/>
      <c r="AP11" s="190"/>
      <c r="AQ11" s="190"/>
      <c r="AR11" s="190"/>
      <c r="AS11" s="257"/>
      <c r="AT11" s="258"/>
      <c r="AU11" s="258">
        <v>0.13</v>
      </c>
      <c r="AV11" s="64"/>
      <c r="AX11" s="240"/>
      <c r="AY11" s="240"/>
      <c r="AZ11" s="240"/>
      <c r="BA11" s="240"/>
      <c r="BB11" s="240"/>
      <c r="BC11" s="240"/>
      <c r="BD11" s="240"/>
      <c r="BE11" s="240"/>
      <c r="BF11" s="240"/>
      <c r="BG11" s="240"/>
      <c r="BH11" s="240"/>
      <c r="BI11" s="240"/>
      <c r="BJ11" s="243"/>
      <c r="BK11" s="243"/>
      <c r="BL11" s="243"/>
      <c r="BM11" s="243"/>
      <c r="BN11" s="243"/>
      <c r="BO11" s="243"/>
      <c r="BP11" s="243"/>
      <c r="BQ11" s="243"/>
      <c r="BR11" s="243"/>
      <c r="BS11" s="243"/>
      <c r="BT11" s="243"/>
      <c r="BU11" s="243"/>
      <c r="BV11" s="240"/>
      <c r="BW11" s="240"/>
      <c r="BX11" s="240"/>
      <c r="BY11" s="240"/>
      <c r="BZ11" s="240"/>
      <c r="CA11" s="240"/>
      <c r="CB11" s="240"/>
      <c r="CC11" s="240"/>
      <c r="CD11" s="240"/>
      <c r="CE11" s="240"/>
      <c r="CF11" s="240"/>
      <c r="CG11" s="240"/>
      <c r="CH11" s="243"/>
      <c r="CI11" s="243"/>
      <c r="CJ11" s="243"/>
      <c r="CK11" s="243"/>
      <c r="CL11" s="243"/>
      <c r="CM11" s="243"/>
      <c r="CN11" s="243"/>
      <c r="CO11" s="243"/>
      <c r="CP11" s="243"/>
      <c r="CQ11" s="243"/>
      <c r="CR11" s="243"/>
      <c r="CS11" s="243"/>
    </row>
    <row r="12" spans="1:97" s="63" customFormat="1" ht="24.75">
      <c r="A12" s="124">
        <v>3</v>
      </c>
      <c r="B12" s="125"/>
      <c r="C12"/>
      <c r="D12" s="354" t="s">
        <v>136</v>
      </c>
      <c r="E12" s="125"/>
      <c r="F12" s="127">
        <v>260</v>
      </c>
      <c r="G12" s="128"/>
      <c r="H12" s="128"/>
      <c r="I12" s="128"/>
      <c r="J12" s="128"/>
      <c r="K12" s="129">
        <v>40452</v>
      </c>
      <c r="L12" s="76">
        <f>IF(F12="","",MAX(N12:R12))</f>
        <v>40452</v>
      </c>
      <c r="M12" s="77">
        <f>IF(F12="","",+L12+(F12*7/5))</f>
        <v>40816</v>
      </c>
      <c r="N12" s="71">
        <f t="shared" si="0"/>
        <v>40452</v>
      </c>
      <c r="O12" s="72">
        <f t="shared" si="1"/>
        <v>39356</v>
      </c>
      <c r="P12" s="72">
        <f t="shared" si="2"/>
        <v>39356</v>
      </c>
      <c r="Q12" s="72">
        <f t="shared" si="3"/>
        <v>39356</v>
      </c>
      <c r="R12" s="72">
        <f t="shared" si="4"/>
        <v>39356</v>
      </c>
      <c r="S12" s="191"/>
      <c r="T12" s="189">
        <v>10</v>
      </c>
      <c r="U12" s="189">
        <v>10</v>
      </c>
      <c r="V12" s="189"/>
      <c r="W12" s="189"/>
      <c r="X12" s="377"/>
      <c r="Y12" s="190"/>
      <c r="Z12" s="190"/>
      <c r="AA12" s="190"/>
      <c r="AB12" s="190"/>
      <c r="AC12" s="190"/>
      <c r="AD12" s="190"/>
      <c r="AE12" s="190"/>
      <c r="AF12" s="190"/>
      <c r="AG12" s="190"/>
      <c r="AH12" s="190"/>
      <c r="AI12" s="190"/>
      <c r="AJ12" s="190"/>
      <c r="AK12" s="190"/>
      <c r="AL12" s="395">
        <v>800</v>
      </c>
      <c r="AM12" s="190"/>
      <c r="AN12" s="190"/>
      <c r="AO12" s="190"/>
      <c r="AP12" s="190"/>
      <c r="AQ12" s="190"/>
      <c r="AR12" s="190"/>
      <c r="AS12" s="257"/>
      <c r="AT12" s="258"/>
      <c r="AU12" s="258">
        <v>0.13</v>
      </c>
      <c r="AV12" s="65"/>
      <c r="AW12" s="370" t="s">
        <v>150</v>
      </c>
      <c r="AX12" s="240"/>
      <c r="AY12" s="240"/>
      <c r="AZ12" s="240"/>
      <c r="BA12" s="240"/>
      <c r="BB12" s="240"/>
      <c r="BC12" s="240"/>
      <c r="BD12" s="240"/>
      <c r="BE12" s="240"/>
      <c r="BF12" s="240"/>
      <c r="BG12" s="240"/>
      <c r="BH12" s="240"/>
      <c r="BI12" s="240"/>
      <c r="BJ12" s="243"/>
      <c r="BK12" s="243"/>
      <c r="BL12" s="243"/>
      <c r="BM12" s="243"/>
      <c r="BN12" s="243"/>
      <c r="BO12" s="243"/>
      <c r="BP12" s="243"/>
      <c r="BQ12" s="243"/>
      <c r="BR12" s="243"/>
      <c r="BS12" s="243"/>
      <c r="BT12" s="243"/>
      <c r="BU12" s="243"/>
      <c r="BV12" s="240"/>
      <c r="BW12" s="240"/>
      <c r="BX12" s="240"/>
      <c r="BY12" s="240"/>
      <c r="BZ12" s="240"/>
      <c r="CA12" s="240"/>
      <c r="CB12" s="240"/>
      <c r="CC12" s="240"/>
      <c r="CD12" s="240"/>
      <c r="CE12" s="240"/>
      <c r="CF12" s="240"/>
      <c r="CG12" s="240"/>
      <c r="CH12" s="243"/>
      <c r="CI12" s="243"/>
      <c r="CJ12" s="243"/>
      <c r="CK12" s="243"/>
      <c r="CL12" s="243"/>
      <c r="CM12" s="243"/>
      <c r="CN12" s="243"/>
      <c r="CO12" s="243"/>
      <c r="CP12" s="243"/>
      <c r="CQ12" s="243"/>
      <c r="CR12" s="243"/>
      <c r="CS12" s="243"/>
    </row>
    <row r="13" spans="1:97" s="63" customFormat="1" ht="15.75">
      <c r="A13" s="124">
        <v>4</v>
      </c>
      <c r="B13" s="131"/>
      <c r="C13"/>
      <c r="D13" s="354" t="s">
        <v>137</v>
      </c>
      <c r="E13" s="125"/>
      <c r="F13" s="127"/>
      <c r="G13" s="128"/>
      <c r="H13" s="128"/>
      <c r="I13" s="128"/>
      <c r="J13" s="128"/>
      <c r="K13" s="129"/>
      <c r="L13" s="76">
        <f>IF(F13="","",MAX(N13:R13))</f>
      </c>
      <c r="M13" s="77">
        <f>IF(F13="","",+L13+(F13*7/5))</f>
      </c>
      <c r="N13" s="71">
        <f t="shared" si="0"/>
        <v>39356</v>
      </c>
      <c r="O13" s="72">
        <f t="shared" si="1"/>
        <v>39356</v>
      </c>
      <c r="P13" s="72">
        <f t="shared" si="2"/>
        <v>39356</v>
      </c>
      <c r="Q13" s="72">
        <f t="shared" si="3"/>
        <v>39356</v>
      </c>
      <c r="R13" s="72">
        <f t="shared" si="4"/>
        <v>39356</v>
      </c>
      <c r="S13" s="191"/>
      <c r="T13" s="189"/>
      <c r="U13" s="189"/>
      <c r="V13" s="189"/>
      <c r="W13" s="189"/>
      <c r="X13" s="377">
        <v>100</v>
      </c>
      <c r="Y13" s="190"/>
      <c r="Z13" s="190"/>
      <c r="AA13" s="190"/>
      <c r="AB13" s="190"/>
      <c r="AC13" s="190"/>
      <c r="AD13" s="190"/>
      <c r="AE13" s="190"/>
      <c r="AF13" s="190"/>
      <c r="AG13" s="190"/>
      <c r="AH13" s="190"/>
      <c r="AI13" s="190"/>
      <c r="AJ13" s="190"/>
      <c r="AK13" s="190"/>
      <c r="AL13" s="190"/>
      <c r="AM13" s="190"/>
      <c r="AN13" s="190"/>
      <c r="AO13" s="190"/>
      <c r="AP13" s="190"/>
      <c r="AQ13" s="190"/>
      <c r="AR13" s="190"/>
      <c r="AS13" s="257"/>
      <c r="AT13" s="258"/>
      <c r="AU13" s="258"/>
      <c r="AV13" s="65"/>
      <c r="AX13" s="240"/>
      <c r="AY13" s="240"/>
      <c r="AZ13" s="240"/>
      <c r="BA13" s="240"/>
      <c r="BB13" s="240"/>
      <c r="BC13" s="240"/>
      <c r="BD13" s="240"/>
      <c r="BE13" s="240"/>
      <c r="BF13" s="240"/>
      <c r="BG13" s="240"/>
      <c r="BH13" s="240"/>
      <c r="BI13" s="240"/>
      <c r="BJ13" s="243"/>
      <c r="BK13" s="243"/>
      <c r="BL13" s="243"/>
      <c r="BM13" s="243"/>
      <c r="BN13" s="243"/>
      <c r="BO13" s="243"/>
      <c r="BP13" s="243"/>
      <c r="BQ13" s="243"/>
      <c r="BR13" s="243"/>
      <c r="BS13" s="243"/>
      <c r="BT13" s="243"/>
      <c r="BU13" s="243"/>
      <c r="BV13" s="240"/>
      <c r="BW13" s="240"/>
      <c r="BX13" s="240"/>
      <c r="BY13" s="240"/>
      <c r="BZ13" s="240"/>
      <c r="CA13" s="240"/>
      <c r="CB13" s="240"/>
      <c r="CC13" s="240"/>
      <c r="CD13" s="240"/>
      <c r="CE13" s="240"/>
      <c r="CF13" s="240"/>
      <c r="CG13" s="240"/>
      <c r="CH13" s="243"/>
      <c r="CI13" s="243"/>
      <c r="CJ13" s="243"/>
      <c r="CK13" s="243"/>
      <c r="CL13" s="243"/>
      <c r="CM13" s="243"/>
      <c r="CN13" s="243"/>
      <c r="CO13" s="243"/>
      <c r="CP13" s="243"/>
      <c r="CQ13" s="243"/>
      <c r="CR13" s="243"/>
      <c r="CS13" s="243"/>
    </row>
    <row r="14" spans="1:97" s="63" customFormat="1" ht="48.75">
      <c r="A14" s="124" t="s">
        <v>143</v>
      </c>
      <c r="B14" s="131"/>
      <c r="C14"/>
      <c r="D14" s="354" t="s">
        <v>142</v>
      </c>
      <c r="E14" s="125"/>
      <c r="F14" s="127">
        <v>120</v>
      </c>
      <c r="G14" s="128"/>
      <c r="H14" s="128"/>
      <c r="I14" s="128"/>
      <c r="J14" s="128"/>
      <c r="K14" s="129">
        <v>442310</v>
      </c>
      <c r="L14" s="76">
        <v>40546</v>
      </c>
      <c r="M14" s="77">
        <v>40725</v>
      </c>
      <c r="N14" s="71"/>
      <c r="O14" s="72">
        <f t="shared" si="1"/>
        <v>39356</v>
      </c>
      <c r="P14" s="72">
        <f t="shared" si="2"/>
        <v>39356</v>
      </c>
      <c r="Q14" s="72">
        <f t="shared" si="3"/>
        <v>39356</v>
      </c>
      <c r="R14" s="72">
        <f t="shared" si="4"/>
        <v>39356</v>
      </c>
      <c r="S14" s="191"/>
      <c r="T14" s="189"/>
      <c r="U14" s="189"/>
      <c r="V14" s="189"/>
      <c r="W14" s="189"/>
      <c r="X14" s="377"/>
      <c r="Y14" s="190"/>
      <c r="Z14" s="190"/>
      <c r="AA14" s="190"/>
      <c r="AB14" s="190"/>
      <c r="AC14" s="190"/>
      <c r="AD14" s="190"/>
      <c r="AE14" s="190"/>
      <c r="AF14" s="190"/>
      <c r="AG14" s="190"/>
      <c r="AH14" s="190"/>
      <c r="AI14" s="190"/>
      <c r="AJ14" s="190"/>
      <c r="AK14" s="190"/>
      <c r="AL14" s="190">
        <f>340*8</f>
        <v>2720</v>
      </c>
      <c r="AM14" s="190"/>
      <c r="AN14" s="190"/>
      <c r="AO14" s="190"/>
      <c r="AP14" s="190"/>
      <c r="AQ14" s="190"/>
      <c r="AR14" s="190"/>
      <c r="AS14" s="257"/>
      <c r="AT14" s="258"/>
      <c r="AU14" s="258">
        <v>0.13</v>
      </c>
      <c r="AV14" s="65"/>
      <c r="AW14" s="370" t="s">
        <v>152</v>
      </c>
      <c r="AX14" s="240"/>
      <c r="AY14" s="240"/>
      <c r="AZ14" s="240"/>
      <c r="BA14" s="240"/>
      <c r="BB14" s="240"/>
      <c r="BC14" s="240"/>
      <c r="BD14" s="240"/>
      <c r="BE14" s="240"/>
      <c r="BF14" s="240"/>
      <c r="BG14" s="240"/>
      <c r="BH14" s="240"/>
      <c r="BI14" s="240"/>
      <c r="BJ14" s="243"/>
      <c r="BK14" s="243"/>
      <c r="BL14" s="243"/>
      <c r="BM14" s="243"/>
      <c r="BN14" s="243"/>
      <c r="BO14" s="243"/>
      <c r="BP14" s="243"/>
      <c r="BQ14" s="243"/>
      <c r="BR14" s="243"/>
      <c r="BS14" s="243"/>
      <c r="BT14" s="243"/>
      <c r="BU14" s="243"/>
      <c r="BV14" s="240"/>
      <c r="BW14" s="240"/>
      <c r="BX14" s="240"/>
      <c r="BY14" s="240"/>
      <c r="BZ14" s="240"/>
      <c r="CA14" s="240"/>
      <c r="CB14" s="240"/>
      <c r="CC14" s="240"/>
      <c r="CD14" s="240"/>
      <c r="CE14" s="240"/>
      <c r="CF14" s="240"/>
      <c r="CG14" s="240"/>
      <c r="CH14" s="243"/>
      <c r="CI14" s="243"/>
      <c r="CJ14" s="243"/>
      <c r="CK14" s="243"/>
      <c r="CL14" s="243"/>
      <c r="CM14" s="243"/>
      <c r="CN14" s="243"/>
      <c r="CO14" s="243"/>
      <c r="CP14" s="243"/>
      <c r="CQ14" s="243"/>
      <c r="CR14" s="243"/>
      <c r="CS14" s="243"/>
    </row>
    <row r="15" spans="1:97" s="63" customFormat="1" ht="33" customHeight="1">
      <c r="A15" s="124">
        <v>5</v>
      </c>
      <c r="B15" s="131"/>
      <c r="C15"/>
      <c r="D15" s="354" t="s">
        <v>138</v>
      </c>
      <c r="E15" s="125"/>
      <c r="F15" s="127">
        <v>260</v>
      </c>
      <c r="G15" s="128"/>
      <c r="H15" s="128"/>
      <c r="I15" s="128"/>
      <c r="J15" s="128"/>
      <c r="K15" s="129">
        <v>40817</v>
      </c>
      <c r="L15" s="76">
        <f aca="true" t="shared" si="5" ref="L15:L24">IF(F15="","",MAX(N15:R15))</f>
        <v>40817</v>
      </c>
      <c r="M15" s="77">
        <f aca="true" t="shared" si="6" ref="M15:M24">IF(F15="","",+L15+(F15*7/5))</f>
        <v>41181</v>
      </c>
      <c r="N15" s="71">
        <f t="shared" si="0"/>
        <v>40817</v>
      </c>
      <c r="O15" s="72">
        <f t="shared" si="1"/>
        <v>39356</v>
      </c>
      <c r="P15" s="72">
        <f t="shared" si="2"/>
        <v>39356</v>
      </c>
      <c r="Q15" s="72">
        <f t="shared" si="3"/>
        <v>39356</v>
      </c>
      <c r="R15" s="72">
        <f t="shared" si="4"/>
        <v>39356</v>
      </c>
      <c r="S15" s="191"/>
      <c r="T15" s="189">
        <v>10</v>
      </c>
      <c r="U15" s="189">
        <v>10</v>
      </c>
      <c r="V15" s="189"/>
      <c r="W15" s="189"/>
      <c r="X15" s="377"/>
      <c r="Y15" s="190"/>
      <c r="Z15" s="190"/>
      <c r="AA15" s="190"/>
      <c r="AB15" s="190"/>
      <c r="AC15" s="190"/>
      <c r="AD15" s="190"/>
      <c r="AE15" s="190"/>
      <c r="AF15" s="190"/>
      <c r="AG15" s="190"/>
      <c r="AH15" s="190"/>
      <c r="AI15" s="190"/>
      <c r="AJ15" s="190"/>
      <c r="AK15" s="190"/>
      <c r="AL15" s="395">
        <v>2800</v>
      </c>
      <c r="AM15" s="190"/>
      <c r="AN15" s="190"/>
      <c r="AO15" s="190"/>
      <c r="AP15" s="190"/>
      <c r="AQ15" s="190"/>
      <c r="AR15" s="190"/>
      <c r="AS15" s="257"/>
      <c r="AT15" s="258"/>
      <c r="AU15" s="258">
        <v>0.13</v>
      </c>
      <c r="AV15" s="65"/>
      <c r="AW15" s="370" t="s">
        <v>150</v>
      </c>
      <c r="AX15" s="240"/>
      <c r="AY15" s="240"/>
      <c r="AZ15" s="240"/>
      <c r="BA15" s="240"/>
      <c r="BB15" s="240"/>
      <c r="BC15" s="240"/>
      <c r="BD15" s="240"/>
      <c r="BE15" s="240"/>
      <c r="BF15" s="240"/>
      <c r="BG15" s="240"/>
      <c r="BH15" s="240"/>
      <c r="BI15" s="240"/>
      <c r="BJ15" s="243"/>
      <c r="BK15" s="243"/>
      <c r="BL15" s="243"/>
      <c r="BM15" s="243"/>
      <c r="BN15" s="243"/>
      <c r="BO15" s="243"/>
      <c r="BP15" s="243"/>
      <c r="BQ15" s="243"/>
      <c r="BR15" s="243"/>
      <c r="BS15" s="243"/>
      <c r="BT15" s="243"/>
      <c r="BU15" s="243"/>
      <c r="BV15" s="240"/>
      <c r="BW15" s="240"/>
      <c r="BX15" s="240"/>
      <c r="BY15" s="240"/>
      <c r="BZ15" s="240"/>
      <c r="CA15" s="240"/>
      <c r="CB15" s="240"/>
      <c r="CC15" s="240"/>
      <c r="CD15" s="240"/>
      <c r="CE15" s="240"/>
      <c r="CF15" s="240"/>
      <c r="CG15" s="240"/>
      <c r="CH15" s="243"/>
      <c r="CI15" s="243"/>
      <c r="CJ15" s="243"/>
      <c r="CK15" s="243"/>
      <c r="CL15" s="243"/>
      <c r="CM15" s="243"/>
      <c r="CN15" s="243"/>
      <c r="CO15" s="243"/>
      <c r="CP15" s="243"/>
      <c r="CQ15" s="243"/>
      <c r="CR15" s="243"/>
      <c r="CS15" s="243"/>
    </row>
    <row r="16" spans="1:97" s="63" customFormat="1" ht="15.75">
      <c r="A16" s="124">
        <v>6</v>
      </c>
      <c r="B16" s="131"/>
      <c r="C16"/>
      <c r="D16" s="354" t="s">
        <v>139</v>
      </c>
      <c r="E16" s="132"/>
      <c r="F16" s="127"/>
      <c r="G16" s="130"/>
      <c r="H16" s="130"/>
      <c r="I16" s="130"/>
      <c r="J16" s="130"/>
      <c r="K16" s="129"/>
      <c r="L16" s="76">
        <f t="shared" si="5"/>
      </c>
      <c r="M16" s="77">
        <f t="shared" si="6"/>
      </c>
      <c r="N16" s="71">
        <f t="shared" si="0"/>
        <v>39356</v>
      </c>
      <c r="O16" s="72">
        <f t="shared" si="1"/>
        <v>39356</v>
      </c>
      <c r="P16" s="72">
        <f t="shared" si="2"/>
        <v>39356</v>
      </c>
      <c r="Q16" s="72">
        <f t="shared" si="3"/>
        <v>39356</v>
      </c>
      <c r="R16" s="72">
        <f t="shared" si="4"/>
        <v>39356</v>
      </c>
      <c r="S16" s="191"/>
      <c r="T16" s="189"/>
      <c r="U16" s="189"/>
      <c r="V16" s="189"/>
      <c r="W16" s="189"/>
      <c r="X16" s="377">
        <v>100</v>
      </c>
      <c r="Y16" s="190"/>
      <c r="Z16" s="190"/>
      <c r="AA16" s="190"/>
      <c r="AB16" s="190"/>
      <c r="AC16" s="190"/>
      <c r="AD16" s="190"/>
      <c r="AE16" s="190"/>
      <c r="AF16" s="190"/>
      <c r="AG16" s="190"/>
      <c r="AH16" s="190"/>
      <c r="AI16" s="190"/>
      <c r="AJ16" s="190"/>
      <c r="AK16" s="190"/>
      <c r="AL16" s="190"/>
      <c r="AM16" s="190"/>
      <c r="AN16" s="190"/>
      <c r="AO16" s="190"/>
      <c r="AP16" s="190"/>
      <c r="AQ16" s="190"/>
      <c r="AR16" s="190"/>
      <c r="AS16" s="257"/>
      <c r="AT16" s="258"/>
      <c r="AU16" s="258">
        <v>0.13</v>
      </c>
      <c r="AV16" s="65"/>
      <c r="AX16" s="240"/>
      <c r="AY16" s="240"/>
      <c r="AZ16" s="240"/>
      <c r="BA16" s="240"/>
      <c r="BB16" s="240"/>
      <c r="BC16" s="240"/>
      <c r="BD16" s="240"/>
      <c r="BE16" s="240"/>
      <c r="BF16" s="240"/>
      <c r="BG16" s="240"/>
      <c r="BH16" s="240"/>
      <c r="BI16" s="240"/>
      <c r="BJ16" s="243"/>
      <c r="BK16" s="243"/>
      <c r="BL16" s="243"/>
      <c r="BM16" s="243"/>
      <c r="BN16" s="243"/>
      <c r="BO16" s="243"/>
      <c r="BP16" s="243"/>
      <c r="BQ16" s="243"/>
      <c r="BR16" s="243"/>
      <c r="BS16" s="243"/>
      <c r="BT16" s="243"/>
      <c r="BU16" s="243"/>
      <c r="BV16" s="240"/>
      <c r="BW16" s="240"/>
      <c r="BX16" s="240"/>
      <c r="BY16" s="240"/>
      <c r="BZ16" s="240"/>
      <c r="CA16" s="240"/>
      <c r="CB16" s="240"/>
      <c r="CC16" s="240"/>
      <c r="CD16" s="240"/>
      <c r="CE16" s="240"/>
      <c r="CF16" s="240"/>
      <c r="CG16" s="240"/>
      <c r="CH16" s="243"/>
      <c r="CI16" s="243"/>
      <c r="CJ16" s="243"/>
      <c r="CK16" s="243"/>
      <c r="CL16" s="243"/>
      <c r="CM16" s="243"/>
      <c r="CN16" s="243"/>
      <c r="CO16" s="243"/>
      <c r="CP16" s="243"/>
      <c r="CQ16" s="243"/>
      <c r="CR16" s="243"/>
      <c r="CS16" s="243"/>
    </row>
    <row r="17" spans="1:97" s="63" customFormat="1" ht="24.75">
      <c r="A17" s="124">
        <v>7</v>
      </c>
      <c r="B17" s="131"/>
      <c r="C17"/>
      <c r="D17" s="354" t="s">
        <v>140</v>
      </c>
      <c r="E17" s="125"/>
      <c r="F17" s="127">
        <v>260</v>
      </c>
      <c r="G17" s="128"/>
      <c r="H17" s="128"/>
      <c r="I17" s="128"/>
      <c r="J17" s="128"/>
      <c r="K17" s="129">
        <v>40817</v>
      </c>
      <c r="L17" s="76">
        <v>41183</v>
      </c>
      <c r="M17" s="77">
        <f>IF(F17="","",+L17+(F17*7/5))</f>
        <v>41547</v>
      </c>
      <c r="N17" s="71">
        <f>IF(K17="",(DATEVALUE("10/1/2007")),K17)</f>
        <v>40817</v>
      </c>
      <c r="O17" s="72">
        <f t="shared" si="1"/>
        <v>39356</v>
      </c>
      <c r="P17" s="72">
        <f t="shared" si="2"/>
        <v>39356</v>
      </c>
      <c r="Q17" s="72">
        <f t="shared" si="3"/>
        <v>39356</v>
      </c>
      <c r="R17" s="72">
        <f t="shared" si="4"/>
        <v>39356</v>
      </c>
      <c r="S17" s="191"/>
      <c r="T17" s="189">
        <v>5</v>
      </c>
      <c r="U17" s="189">
        <v>5</v>
      </c>
      <c r="V17" s="189"/>
      <c r="W17" s="189"/>
      <c r="X17" s="377"/>
      <c r="Y17" s="190"/>
      <c r="Z17" s="190"/>
      <c r="AA17" s="190"/>
      <c r="AB17" s="190"/>
      <c r="AC17" s="190"/>
      <c r="AD17" s="190"/>
      <c r="AE17" s="190"/>
      <c r="AF17" s="190"/>
      <c r="AG17" s="190"/>
      <c r="AH17" s="190"/>
      <c r="AI17" s="190"/>
      <c r="AJ17" s="190"/>
      <c r="AK17" s="190"/>
      <c r="AL17" s="395">
        <v>2400</v>
      </c>
      <c r="AM17" s="190"/>
      <c r="AN17" s="190"/>
      <c r="AO17" s="190"/>
      <c r="AP17" s="190"/>
      <c r="AQ17" s="190"/>
      <c r="AR17" s="190"/>
      <c r="AS17" s="257"/>
      <c r="AT17" s="258"/>
      <c r="AU17" s="258">
        <v>0.13</v>
      </c>
      <c r="AV17" s="65"/>
      <c r="AW17" s="370" t="s">
        <v>151</v>
      </c>
      <c r="AX17" s="240"/>
      <c r="AY17" s="240"/>
      <c r="AZ17" s="240"/>
      <c r="BA17" s="240"/>
      <c r="BB17" s="240"/>
      <c r="BC17" s="240"/>
      <c r="BD17" s="240"/>
      <c r="BE17" s="240"/>
      <c r="BF17" s="240"/>
      <c r="BG17" s="240"/>
      <c r="BH17" s="240"/>
      <c r="BI17" s="240"/>
      <c r="BJ17" s="243"/>
      <c r="BK17" s="243"/>
      <c r="BL17" s="243"/>
      <c r="BM17" s="243"/>
      <c r="BN17" s="243"/>
      <c r="BO17" s="243"/>
      <c r="BP17" s="243"/>
      <c r="BQ17" s="243"/>
      <c r="BR17" s="243"/>
      <c r="BS17" s="243"/>
      <c r="BT17" s="243"/>
      <c r="BU17" s="243"/>
      <c r="BV17" s="240"/>
      <c r="BW17" s="240"/>
      <c r="BX17" s="240"/>
      <c r="BY17" s="240"/>
      <c r="BZ17" s="240"/>
      <c r="CA17" s="240"/>
      <c r="CB17" s="240"/>
      <c r="CC17" s="240"/>
      <c r="CD17" s="240"/>
      <c r="CE17" s="240"/>
      <c r="CF17" s="240"/>
      <c r="CG17" s="240"/>
      <c r="CH17" s="243"/>
      <c r="CI17" s="243"/>
      <c r="CJ17" s="243"/>
      <c r="CK17" s="243"/>
      <c r="CL17" s="243"/>
      <c r="CM17" s="243"/>
      <c r="CN17" s="243"/>
      <c r="CO17" s="243"/>
      <c r="CP17" s="243"/>
      <c r="CQ17" s="243"/>
      <c r="CR17" s="243"/>
      <c r="CS17" s="243"/>
    </row>
    <row r="18" spans="1:97" s="63" customFormat="1" ht="15.75">
      <c r="A18" s="124">
        <v>8</v>
      </c>
      <c r="B18" s="131"/>
      <c r="C18"/>
      <c r="D18" s="354" t="s">
        <v>141</v>
      </c>
      <c r="E18" s="132"/>
      <c r="F18" s="127"/>
      <c r="G18" s="130"/>
      <c r="H18" s="130"/>
      <c r="I18" s="130"/>
      <c r="J18" s="130"/>
      <c r="K18" s="129"/>
      <c r="L18" s="76">
        <f>IF(F18="","",MAX(N18:R18))</f>
      </c>
      <c r="M18" s="77">
        <f>IF(F18="","",+L18+(F18*7/5))</f>
      </c>
      <c r="N18" s="71">
        <f>IF(K18="",(DATEVALUE("10/1/2007")),K18)</f>
        <v>39356</v>
      </c>
      <c r="O18" s="72">
        <f t="shared" si="1"/>
        <v>39356</v>
      </c>
      <c r="P18" s="72">
        <f t="shared" si="2"/>
        <v>39356</v>
      </c>
      <c r="Q18" s="72">
        <f t="shared" si="3"/>
        <v>39356</v>
      </c>
      <c r="R18" s="72">
        <f t="shared" si="4"/>
        <v>39356</v>
      </c>
      <c r="S18" s="191"/>
      <c r="T18" s="189"/>
      <c r="U18" s="189"/>
      <c r="V18" s="189"/>
      <c r="W18" s="189"/>
      <c r="X18" s="377">
        <v>50</v>
      </c>
      <c r="Y18" s="190"/>
      <c r="Z18" s="190"/>
      <c r="AA18" s="190"/>
      <c r="AB18" s="190"/>
      <c r="AC18" s="190"/>
      <c r="AD18" s="190"/>
      <c r="AE18" s="190"/>
      <c r="AF18" s="190"/>
      <c r="AG18" s="190"/>
      <c r="AH18" s="190"/>
      <c r="AI18" s="190"/>
      <c r="AJ18" s="190"/>
      <c r="AK18" s="190"/>
      <c r="AL18" s="190"/>
      <c r="AM18" s="190"/>
      <c r="AN18" s="190"/>
      <c r="AO18" s="190"/>
      <c r="AP18" s="190"/>
      <c r="AQ18" s="190"/>
      <c r="AR18" s="190"/>
      <c r="AS18" s="257"/>
      <c r="AT18" s="258"/>
      <c r="AU18" s="258">
        <v>0.13</v>
      </c>
      <c r="AV18" s="65"/>
      <c r="AX18" s="240"/>
      <c r="AY18" s="240"/>
      <c r="AZ18" s="240"/>
      <c r="BA18" s="240"/>
      <c r="BB18" s="240"/>
      <c r="BC18" s="240"/>
      <c r="BD18" s="240"/>
      <c r="BE18" s="240"/>
      <c r="BF18" s="240"/>
      <c r="BG18" s="240"/>
      <c r="BH18" s="240"/>
      <c r="BI18" s="240"/>
      <c r="BJ18" s="243"/>
      <c r="BK18" s="243"/>
      <c r="BL18" s="243"/>
      <c r="BM18" s="243"/>
      <c r="BN18" s="243"/>
      <c r="BO18" s="243"/>
      <c r="BP18" s="243"/>
      <c r="BQ18" s="243"/>
      <c r="BR18" s="243"/>
      <c r="BS18" s="243"/>
      <c r="BT18" s="243"/>
      <c r="BU18" s="243"/>
      <c r="BV18" s="240"/>
      <c r="BW18" s="240"/>
      <c r="BX18" s="240"/>
      <c r="BY18" s="240"/>
      <c r="BZ18" s="240"/>
      <c r="CA18" s="240"/>
      <c r="CB18" s="240"/>
      <c r="CC18" s="240"/>
      <c r="CD18" s="240"/>
      <c r="CE18" s="240"/>
      <c r="CF18" s="240"/>
      <c r="CG18" s="240"/>
      <c r="CH18" s="243"/>
      <c r="CI18" s="243"/>
      <c r="CJ18" s="243"/>
      <c r="CK18" s="243"/>
      <c r="CL18" s="243"/>
      <c r="CM18" s="243"/>
      <c r="CN18" s="243"/>
      <c r="CO18" s="243"/>
      <c r="CP18" s="243"/>
      <c r="CQ18" s="243"/>
      <c r="CR18" s="243"/>
      <c r="CS18" s="243"/>
    </row>
    <row r="19" spans="1:97" s="63" customFormat="1" ht="15">
      <c r="A19" s="124">
        <v>9</v>
      </c>
      <c r="B19" s="131"/>
      <c r="C19"/>
      <c r="D19"/>
      <c r="E19" s="125"/>
      <c r="F19" s="127"/>
      <c r="G19" s="128"/>
      <c r="H19" s="128"/>
      <c r="I19" s="128"/>
      <c r="J19" s="128"/>
      <c r="K19" s="129"/>
      <c r="L19" s="76">
        <f t="shared" si="5"/>
      </c>
      <c r="M19" s="77">
        <f t="shared" si="6"/>
      </c>
      <c r="N19" s="71">
        <f t="shared" si="0"/>
        <v>39356</v>
      </c>
      <c r="O19" s="72">
        <f t="shared" si="1"/>
        <v>39356</v>
      </c>
      <c r="P19" s="72">
        <f t="shared" si="2"/>
        <v>39356</v>
      </c>
      <c r="Q19" s="72">
        <f t="shared" si="3"/>
        <v>39356</v>
      </c>
      <c r="R19" s="72">
        <f t="shared" si="4"/>
        <v>39356</v>
      </c>
      <c r="S19" s="191"/>
      <c r="T19" s="189"/>
      <c r="U19" s="189"/>
      <c r="V19" s="189"/>
      <c r="W19" s="189"/>
      <c r="X19" s="377"/>
      <c r="Y19" s="190"/>
      <c r="Z19" s="190"/>
      <c r="AA19" s="190"/>
      <c r="AB19" s="190"/>
      <c r="AC19" s="190"/>
      <c r="AD19" s="190"/>
      <c r="AE19" s="190"/>
      <c r="AF19" s="190"/>
      <c r="AG19" s="190"/>
      <c r="AH19" s="190"/>
      <c r="AI19" s="190"/>
      <c r="AJ19" s="190"/>
      <c r="AK19" s="190"/>
      <c r="AL19" s="190"/>
      <c r="AM19" s="190"/>
      <c r="AN19" s="190"/>
      <c r="AO19" s="190"/>
      <c r="AP19" s="190"/>
      <c r="AQ19" s="190"/>
      <c r="AR19" s="190"/>
      <c r="AS19" s="257"/>
      <c r="AT19" s="258"/>
      <c r="AU19" s="258"/>
      <c r="AV19" s="65"/>
      <c r="AX19" s="240"/>
      <c r="AY19" s="240"/>
      <c r="AZ19" s="240"/>
      <c r="BA19" s="240"/>
      <c r="BB19" s="240"/>
      <c r="BC19" s="240"/>
      <c r="BD19" s="240"/>
      <c r="BE19" s="240"/>
      <c r="BF19" s="240"/>
      <c r="BG19" s="240"/>
      <c r="BH19" s="240"/>
      <c r="BI19" s="240"/>
      <c r="BJ19" s="243"/>
      <c r="BK19" s="243"/>
      <c r="BL19" s="243"/>
      <c r="BM19" s="243"/>
      <c r="BN19" s="243"/>
      <c r="BO19" s="243"/>
      <c r="BP19" s="243"/>
      <c r="BQ19" s="243"/>
      <c r="BR19" s="243"/>
      <c r="BS19" s="243"/>
      <c r="BT19" s="243"/>
      <c r="BU19" s="243"/>
      <c r="BV19" s="240"/>
      <c r="BW19" s="240"/>
      <c r="BX19" s="240"/>
      <c r="BY19" s="240"/>
      <c r="BZ19" s="240"/>
      <c r="CA19" s="240"/>
      <c r="CB19" s="240"/>
      <c r="CC19" s="240"/>
      <c r="CD19" s="240"/>
      <c r="CE19" s="240"/>
      <c r="CF19" s="240"/>
      <c r="CG19" s="240"/>
      <c r="CH19" s="243"/>
      <c r="CI19" s="243"/>
      <c r="CJ19" s="243"/>
      <c r="CK19" s="243"/>
      <c r="CL19" s="243"/>
      <c r="CM19" s="243"/>
      <c r="CN19" s="243"/>
      <c r="CO19" s="243"/>
      <c r="CP19" s="243"/>
      <c r="CQ19" s="243"/>
      <c r="CR19" s="243"/>
      <c r="CS19" s="243"/>
    </row>
    <row r="20" spans="1:97" s="63" customFormat="1" ht="15.75">
      <c r="A20" s="124">
        <v>10</v>
      </c>
      <c r="B20" s="131"/>
      <c r="C20"/>
      <c r="D20" s="396" t="s">
        <v>156</v>
      </c>
      <c r="E20" s="125"/>
      <c r="F20" s="397">
        <v>195</v>
      </c>
      <c r="G20" s="130"/>
      <c r="H20" s="130"/>
      <c r="I20" s="130"/>
      <c r="J20" s="130"/>
      <c r="K20" s="129"/>
      <c r="L20" s="76">
        <f t="shared" si="5"/>
        <v>39356</v>
      </c>
      <c r="M20" s="77">
        <f t="shared" si="6"/>
        <v>39629</v>
      </c>
      <c r="N20" s="71">
        <f t="shared" si="0"/>
        <v>39356</v>
      </c>
      <c r="O20" s="72">
        <f t="shared" si="1"/>
        <v>39356</v>
      </c>
      <c r="P20" s="72">
        <f t="shared" si="2"/>
        <v>39356</v>
      </c>
      <c r="Q20" s="72">
        <f t="shared" si="3"/>
        <v>39356</v>
      </c>
      <c r="R20" s="72">
        <f t="shared" si="4"/>
        <v>39356</v>
      </c>
      <c r="S20" s="191"/>
      <c r="T20" s="399">
        <v>3.75</v>
      </c>
      <c r="U20" s="399">
        <v>3.75</v>
      </c>
      <c r="V20" s="189"/>
      <c r="W20" s="189"/>
      <c r="X20" s="377"/>
      <c r="Y20" s="190"/>
      <c r="Z20" s="190"/>
      <c r="AA20" s="190"/>
      <c r="AB20" s="190"/>
      <c r="AC20" s="190"/>
      <c r="AD20" s="190"/>
      <c r="AE20" s="190"/>
      <c r="AF20" s="190"/>
      <c r="AG20" s="190"/>
      <c r="AH20" s="190"/>
      <c r="AI20" s="190"/>
      <c r="AJ20" s="190"/>
      <c r="AK20" s="190"/>
      <c r="AL20" s="395">
        <v>1295</v>
      </c>
      <c r="AM20" s="190"/>
      <c r="AN20" s="190"/>
      <c r="AO20" s="190"/>
      <c r="AP20" s="190"/>
      <c r="AQ20" s="190"/>
      <c r="AR20" s="190"/>
      <c r="AS20" s="257"/>
      <c r="AT20" s="258"/>
      <c r="AU20" s="258">
        <v>0.13</v>
      </c>
      <c r="AV20" s="65"/>
      <c r="AX20" s="240"/>
      <c r="AY20" s="240"/>
      <c r="AZ20" s="240"/>
      <c r="BA20" s="240"/>
      <c r="BB20" s="240"/>
      <c r="BC20" s="240"/>
      <c r="BD20" s="240"/>
      <c r="BE20" s="240"/>
      <c r="BF20" s="240"/>
      <c r="BG20" s="240"/>
      <c r="BH20" s="240"/>
      <c r="BI20" s="240"/>
      <c r="BJ20" s="243"/>
      <c r="BK20" s="243"/>
      <c r="BL20" s="243"/>
      <c r="BM20" s="243"/>
      <c r="BN20" s="243"/>
      <c r="BO20" s="243"/>
      <c r="BP20" s="243"/>
      <c r="BQ20" s="243"/>
      <c r="BR20" s="243"/>
      <c r="BS20" s="243"/>
      <c r="BT20" s="243"/>
      <c r="BU20" s="243"/>
      <c r="BV20" s="240"/>
      <c r="BW20" s="240"/>
      <c r="BX20" s="240"/>
      <c r="BY20" s="240"/>
      <c r="BZ20" s="240"/>
      <c r="CA20" s="240"/>
      <c r="CB20" s="240"/>
      <c r="CC20" s="240"/>
      <c r="CD20" s="240"/>
      <c r="CE20" s="240"/>
      <c r="CF20" s="240"/>
      <c r="CG20" s="240"/>
      <c r="CH20" s="243"/>
      <c r="CI20" s="243"/>
      <c r="CJ20" s="243"/>
      <c r="CK20" s="243"/>
      <c r="CL20" s="243"/>
      <c r="CM20" s="243"/>
      <c r="CN20" s="243"/>
      <c r="CO20" s="243"/>
      <c r="CP20" s="243"/>
      <c r="CQ20" s="243"/>
      <c r="CR20" s="243"/>
      <c r="CS20" s="243"/>
    </row>
    <row r="21" spans="1:97" s="63" customFormat="1" ht="15.75">
      <c r="A21" s="124">
        <v>11</v>
      </c>
      <c r="B21" s="125"/>
      <c r="C21"/>
      <c r="D21" s="396" t="s">
        <v>157</v>
      </c>
      <c r="E21" s="125"/>
      <c r="F21" s="127"/>
      <c r="G21" s="128"/>
      <c r="H21" s="128"/>
      <c r="I21" s="128"/>
      <c r="J21" s="128"/>
      <c r="K21" s="129"/>
      <c r="L21" s="76">
        <f t="shared" si="5"/>
      </c>
      <c r="M21" s="77">
        <f t="shared" si="6"/>
      </c>
      <c r="N21" s="71">
        <f t="shared" si="0"/>
        <v>39356</v>
      </c>
      <c r="O21" s="72">
        <f t="shared" si="1"/>
        <v>39356</v>
      </c>
      <c r="P21" s="72">
        <f t="shared" si="2"/>
        <v>39356</v>
      </c>
      <c r="Q21" s="72">
        <f t="shared" si="3"/>
        <v>39356</v>
      </c>
      <c r="R21" s="72">
        <f t="shared" si="4"/>
        <v>39356</v>
      </c>
      <c r="S21" s="191"/>
      <c r="T21" s="189"/>
      <c r="U21" s="189"/>
      <c r="V21" s="189"/>
      <c r="W21" s="189"/>
      <c r="X21" s="398">
        <v>37.5</v>
      </c>
      <c r="Y21" s="190"/>
      <c r="Z21" s="190"/>
      <c r="AA21" s="190"/>
      <c r="AB21" s="190"/>
      <c r="AC21" s="190"/>
      <c r="AD21" s="190"/>
      <c r="AE21" s="190"/>
      <c r="AF21" s="190"/>
      <c r="AG21" s="190"/>
      <c r="AH21" s="190"/>
      <c r="AI21" s="190"/>
      <c r="AJ21" s="190"/>
      <c r="AK21" s="190"/>
      <c r="AL21" s="190"/>
      <c r="AM21" s="190"/>
      <c r="AN21" s="190"/>
      <c r="AO21" s="190"/>
      <c r="AP21" s="190"/>
      <c r="AQ21" s="190"/>
      <c r="AR21" s="190"/>
      <c r="AS21" s="257"/>
      <c r="AT21" s="258"/>
      <c r="AU21" s="258">
        <v>0.13</v>
      </c>
      <c r="AV21" s="65"/>
      <c r="AX21" s="240"/>
      <c r="AY21" s="240"/>
      <c r="AZ21" s="240"/>
      <c r="BA21" s="240"/>
      <c r="BB21" s="240"/>
      <c r="BC21" s="240"/>
      <c r="BD21" s="240"/>
      <c r="BE21" s="240"/>
      <c r="BF21" s="240"/>
      <c r="BG21" s="240"/>
      <c r="BH21" s="240"/>
      <c r="BI21" s="240"/>
      <c r="BJ21" s="243"/>
      <c r="BK21" s="243"/>
      <c r="BL21" s="243"/>
      <c r="BM21" s="243"/>
      <c r="BN21" s="243"/>
      <c r="BO21" s="243"/>
      <c r="BP21" s="243"/>
      <c r="BQ21" s="243"/>
      <c r="BR21" s="243"/>
      <c r="BS21" s="243"/>
      <c r="BT21" s="243"/>
      <c r="BU21" s="243"/>
      <c r="BV21" s="240"/>
      <c r="BW21" s="240"/>
      <c r="BX21" s="240"/>
      <c r="BY21" s="240"/>
      <c r="BZ21" s="240"/>
      <c r="CA21" s="240"/>
      <c r="CB21" s="240"/>
      <c r="CC21" s="240"/>
      <c r="CD21" s="240"/>
      <c r="CE21" s="240"/>
      <c r="CF21" s="240"/>
      <c r="CG21" s="240"/>
      <c r="CH21" s="243"/>
      <c r="CI21" s="243"/>
      <c r="CJ21" s="243"/>
      <c r="CK21" s="243"/>
      <c r="CL21" s="243"/>
      <c r="CM21" s="243"/>
      <c r="CN21" s="243"/>
      <c r="CO21" s="243"/>
      <c r="CP21" s="243"/>
      <c r="CQ21" s="243"/>
      <c r="CR21" s="243"/>
      <c r="CS21" s="243"/>
    </row>
    <row r="22" spans="1:97" s="63" customFormat="1" ht="15">
      <c r="A22" s="124">
        <v>12</v>
      </c>
      <c r="B22" s="131"/>
      <c r="C22"/>
      <c r="D22"/>
      <c r="E22" s="125"/>
      <c r="F22" s="127"/>
      <c r="G22" s="128"/>
      <c r="H22" s="128"/>
      <c r="I22" s="128"/>
      <c r="J22" s="128"/>
      <c r="K22" s="129"/>
      <c r="L22" s="76">
        <f t="shared" si="5"/>
      </c>
      <c r="M22" s="77">
        <f t="shared" si="6"/>
      </c>
      <c r="N22" s="71">
        <f t="shared" si="0"/>
        <v>39356</v>
      </c>
      <c r="O22" s="72">
        <f t="shared" si="1"/>
        <v>39356</v>
      </c>
      <c r="P22" s="72">
        <f t="shared" si="2"/>
        <v>39356</v>
      </c>
      <c r="Q22" s="72">
        <f t="shared" si="3"/>
        <v>39356</v>
      </c>
      <c r="R22" s="72">
        <f t="shared" si="4"/>
        <v>39356</v>
      </c>
      <c r="S22" s="191"/>
      <c r="T22" s="189"/>
      <c r="U22" s="189"/>
      <c r="V22" s="189"/>
      <c r="W22" s="189"/>
      <c r="X22" s="377"/>
      <c r="Y22" s="190"/>
      <c r="Z22" s="190"/>
      <c r="AA22" s="190"/>
      <c r="AB22" s="190"/>
      <c r="AC22" s="190"/>
      <c r="AD22" s="190"/>
      <c r="AE22" s="190"/>
      <c r="AF22" s="190"/>
      <c r="AG22" s="190"/>
      <c r="AH22" s="190"/>
      <c r="AI22" s="190"/>
      <c r="AJ22" s="190"/>
      <c r="AK22" s="190"/>
      <c r="AL22" s="190"/>
      <c r="AM22" s="190"/>
      <c r="AN22" s="190"/>
      <c r="AO22" s="190"/>
      <c r="AP22" s="190"/>
      <c r="AQ22" s="190"/>
      <c r="AR22" s="190"/>
      <c r="AS22" s="257"/>
      <c r="AT22" s="258"/>
      <c r="AU22" s="258"/>
      <c r="AV22" s="65"/>
      <c r="AX22" s="240"/>
      <c r="AY22" s="240"/>
      <c r="AZ22" s="240"/>
      <c r="BA22" s="240"/>
      <c r="BB22" s="240"/>
      <c r="BC22" s="240"/>
      <c r="BD22" s="240"/>
      <c r="BE22" s="240"/>
      <c r="BF22" s="240"/>
      <c r="BG22" s="240"/>
      <c r="BH22" s="240"/>
      <c r="BI22" s="240"/>
      <c r="BJ22" s="243"/>
      <c r="BK22" s="243"/>
      <c r="BL22" s="243"/>
      <c r="BM22" s="243"/>
      <c r="BN22" s="243"/>
      <c r="BO22" s="243"/>
      <c r="BP22" s="243"/>
      <c r="BQ22" s="243"/>
      <c r="BR22" s="243"/>
      <c r="BS22" s="243"/>
      <c r="BT22" s="243"/>
      <c r="BU22" s="243"/>
      <c r="BV22" s="240"/>
      <c r="BW22" s="240"/>
      <c r="BX22" s="240"/>
      <c r="BY22" s="240"/>
      <c r="BZ22" s="240"/>
      <c r="CA22" s="240"/>
      <c r="CB22" s="240"/>
      <c r="CC22" s="240"/>
      <c r="CD22" s="240"/>
      <c r="CE22" s="240"/>
      <c r="CF22" s="240"/>
      <c r="CG22" s="240"/>
      <c r="CH22" s="243"/>
      <c r="CI22" s="243"/>
      <c r="CJ22" s="243"/>
      <c r="CK22" s="243"/>
      <c r="CL22" s="243"/>
      <c r="CM22" s="243"/>
      <c r="CN22" s="243"/>
      <c r="CO22" s="243"/>
      <c r="CP22" s="243"/>
      <c r="CQ22" s="243"/>
      <c r="CR22" s="243"/>
      <c r="CS22" s="243"/>
    </row>
    <row r="23" spans="1:97" s="63" customFormat="1" ht="15">
      <c r="A23" s="124">
        <v>13</v>
      </c>
      <c r="B23" s="131"/>
      <c r="C23"/>
      <c r="D23"/>
      <c r="E23" s="125"/>
      <c r="F23" s="127"/>
      <c r="G23" s="128"/>
      <c r="H23" s="128"/>
      <c r="I23" s="128"/>
      <c r="J23" s="128"/>
      <c r="K23" s="129"/>
      <c r="L23" s="76">
        <f t="shared" si="5"/>
      </c>
      <c r="M23" s="77">
        <f t="shared" si="6"/>
      </c>
      <c r="N23" s="71">
        <f t="shared" si="0"/>
        <v>39356</v>
      </c>
      <c r="O23" s="72">
        <f t="shared" si="1"/>
        <v>39356</v>
      </c>
      <c r="P23" s="72">
        <f t="shared" si="2"/>
        <v>39356</v>
      </c>
      <c r="Q23" s="72">
        <f t="shared" si="3"/>
        <v>39356</v>
      </c>
      <c r="R23" s="72">
        <f t="shared" si="4"/>
        <v>39356</v>
      </c>
      <c r="S23" s="191"/>
      <c r="T23" s="189"/>
      <c r="U23" s="189"/>
      <c r="V23" s="189"/>
      <c r="W23" s="189"/>
      <c r="X23" s="377"/>
      <c r="Y23" s="190"/>
      <c r="Z23" s="190"/>
      <c r="AA23" s="190"/>
      <c r="AB23" s="190"/>
      <c r="AC23" s="190"/>
      <c r="AD23" s="190"/>
      <c r="AE23" s="190"/>
      <c r="AF23" s="190"/>
      <c r="AG23" s="190"/>
      <c r="AH23" s="190"/>
      <c r="AI23" s="190"/>
      <c r="AJ23" s="190"/>
      <c r="AK23" s="190"/>
      <c r="AL23" s="190"/>
      <c r="AM23" s="190"/>
      <c r="AN23" s="190"/>
      <c r="AO23" s="190"/>
      <c r="AP23" s="190"/>
      <c r="AQ23" s="190"/>
      <c r="AR23" s="190"/>
      <c r="AS23" s="257"/>
      <c r="AT23" s="258"/>
      <c r="AU23" s="258"/>
      <c r="AV23" s="65"/>
      <c r="AX23" s="240"/>
      <c r="AY23" s="240"/>
      <c r="AZ23" s="240"/>
      <c r="BA23" s="240"/>
      <c r="BB23" s="240"/>
      <c r="BC23" s="240"/>
      <c r="BD23" s="240"/>
      <c r="BE23" s="240"/>
      <c r="BF23" s="240"/>
      <c r="BG23" s="240"/>
      <c r="BH23" s="240"/>
      <c r="BI23" s="240"/>
      <c r="BJ23" s="243"/>
      <c r="BK23" s="243"/>
      <c r="BL23" s="243"/>
      <c r="BM23" s="243"/>
      <c r="BN23" s="243"/>
      <c r="BO23" s="243"/>
      <c r="BP23" s="243"/>
      <c r="BQ23" s="243"/>
      <c r="BR23" s="243"/>
      <c r="BS23" s="243"/>
      <c r="BT23" s="243"/>
      <c r="BU23" s="243"/>
      <c r="BV23" s="240"/>
      <c r="BW23" s="240"/>
      <c r="BX23" s="240"/>
      <c r="BY23" s="240"/>
      <c r="BZ23" s="240"/>
      <c r="CA23" s="240"/>
      <c r="CB23" s="240"/>
      <c r="CC23" s="240"/>
      <c r="CD23" s="240"/>
      <c r="CE23" s="240"/>
      <c r="CF23" s="240"/>
      <c r="CG23" s="240"/>
      <c r="CH23" s="243"/>
      <c r="CI23" s="243"/>
      <c r="CJ23" s="243"/>
      <c r="CK23" s="243"/>
      <c r="CL23" s="243"/>
      <c r="CM23" s="243"/>
      <c r="CN23" s="243"/>
      <c r="CO23" s="243"/>
      <c r="CP23" s="243"/>
      <c r="CQ23" s="243"/>
      <c r="CR23" s="243"/>
      <c r="CS23" s="243"/>
    </row>
    <row r="24" spans="1:97" s="63" customFormat="1" ht="15">
      <c r="A24" s="124">
        <v>14</v>
      </c>
      <c r="B24" s="131"/>
      <c r="C24"/>
      <c r="D24"/>
      <c r="E24" s="125"/>
      <c r="F24" s="127"/>
      <c r="G24" s="130"/>
      <c r="H24" s="130"/>
      <c r="I24" s="130"/>
      <c r="J24" s="130"/>
      <c r="K24" s="129"/>
      <c r="L24" s="76">
        <f t="shared" si="5"/>
      </c>
      <c r="M24" s="77">
        <f t="shared" si="6"/>
      </c>
      <c r="N24" s="71">
        <f t="shared" si="0"/>
        <v>39356</v>
      </c>
      <c r="O24" s="72">
        <f t="shared" si="1"/>
        <v>39356</v>
      </c>
      <c r="P24" s="72">
        <f t="shared" si="2"/>
        <v>39356</v>
      </c>
      <c r="Q24" s="72">
        <f t="shared" si="3"/>
        <v>39356</v>
      </c>
      <c r="R24" s="72">
        <f t="shared" si="4"/>
        <v>39356</v>
      </c>
      <c r="S24" s="191"/>
      <c r="T24" s="189"/>
      <c r="U24" s="189"/>
      <c r="V24" s="189"/>
      <c r="W24" s="189"/>
      <c r="X24" s="377"/>
      <c r="Y24" s="190"/>
      <c r="Z24" s="190"/>
      <c r="AA24" s="190"/>
      <c r="AB24" s="190"/>
      <c r="AC24" s="190"/>
      <c r="AD24" s="190"/>
      <c r="AE24" s="190"/>
      <c r="AF24" s="190"/>
      <c r="AG24" s="190"/>
      <c r="AH24" s="190"/>
      <c r="AI24" s="190"/>
      <c r="AJ24" s="190"/>
      <c r="AK24" s="190"/>
      <c r="AL24" s="190"/>
      <c r="AM24" s="190"/>
      <c r="AN24" s="190"/>
      <c r="AO24" s="190"/>
      <c r="AP24" s="190"/>
      <c r="AQ24" s="190"/>
      <c r="AR24" s="190"/>
      <c r="AS24" s="257"/>
      <c r="AT24" s="258"/>
      <c r="AU24" s="258"/>
      <c r="AV24" s="65"/>
      <c r="AX24" s="240"/>
      <c r="AY24" s="240"/>
      <c r="AZ24" s="240"/>
      <c r="BA24" s="240"/>
      <c r="BB24" s="240"/>
      <c r="BC24" s="240"/>
      <c r="BD24" s="240"/>
      <c r="BE24" s="240"/>
      <c r="BF24" s="240"/>
      <c r="BG24" s="240"/>
      <c r="BH24" s="240"/>
      <c r="BI24" s="240"/>
      <c r="BJ24" s="243"/>
      <c r="BK24" s="243"/>
      <c r="BL24" s="243"/>
      <c r="BM24" s="243"/>
      <c r="BN24" s="243"/>
      <c r="BO24" s="243"/>
      <c r="BP24" s="243"/>
      <c r="BQ24" s="243"/>
      <c r="BR24" s="243"/>
      <c r="BS24" s="243"/>
      <c r="BT24" s="243"/>
      <c r="BU24" s="243"/>
      <c r="BV24" s="240"/>
      <c r="BW24" s="240"/>
      <c r="BX24" s="240"/>
      <c r="BY24" s="240"/>
      <c r="BZ24" s="240"/>
      <c r="CA24" s="240"/>
      <c r="CB24" s="240"/>
      <c r="CC24" s="240"/>
      <c r="CD24" s="240"/>
      <c r="CE24" s="240"/>
      <c r="CF24" s="240"/>
      <c r="CG24" s="240"/>
      <c r="CH24" s="243"/>
      <c r="CI24" s="243"/>
      <c r="CJ24" s="243"/>
      <c r="CK24" s="243"/>
      <c r="CL24" s="243"/>
      <c r="CM24" s="243"/>
      <c r="CN24" s="243"/>
      <c r="CO24" s="243"/>
      <c r="CP24" s="243"/>
      <c r="CQ24" s="243"/>
      <c r="CR24" s="243"/>
      <c r="CS24" s="243"/>
    </row>
    <row r="25" spans="1:97" s="31" customFormat="1" ht="14.25">
      <c r="A25" s="133"/>
      <c r="B25" s="133"/>
      <c r="C25" s="133"/>
      <c r="D25" s="133"/>
      <c r="E25" s="133"/>
      <c r="F25" s="134"/>
      <c r="G25" s="135"/>
      <c r="H25" s="135"/>
      <c r="I25" s="135"/>
      <c r="J25" s="135"/>
      <c r="K25" s="129"/>
      <c r="L25" s="76">
        <f>IF(F25="","",IF(K25="",MAX(N25:R25),K25))</f>
      </c>
      <c r="M25" s="77">
        <f>IF(F25="","",+L25+(F25*7/5))</f>
      </c>
      <c r="N25" s="71">
        <f>IF(K25="",(DATEVALUE("10/1/2007")),K25)</f>
        <v>39356</v>
      </c>
      <c r="O25" s="72">
        <f t="shared" si="1"/>
        <v>39356</v>
      </c>
      <c r="P25" s="72">
        <f t="shared" si="2"/>
        <v>39356</v>
      </c>
      <c r="Q25" s="72">
        <f t="shared" si="3"/>
        <v>39356</v>
      </c>
      <c r="R25" s="72">
        <f t="shared" si="4"/>
        <v>39356</v>
      </c>
      <c r="S25" s="132"/>
      <c r="T25" s="189"/>
      <c r="U25" s="189"/>
      <c r="V25" s="189"/>
      <c r="W25" s="189"/>
      <c r="X25" s="377"/>
      <c r="Y25" s="190"/>
      <c r="Z25" s="190"/>
      <c r="AA25" s="190"/>
      <c r="AB25" s="190"/>
      <c r="AC25" s="190"/>
      <c r="AD25" s="190"/>
      <c r="AE25" s="190"/>
      <c r="AF25" s="190"/>
      <c r="AG25" s="190"/>
      <c r="AH25" s="190"/>
      <c r="AI25" s="190"/>
      <c r="AJ25" s="190"/>
      <c r="AK25" s="190"/>
      <c r="AL25" s="190"/>
      <c r="AM25" s="190"/>
      <c r="AN25" s="190"/>
      <c r="AO25" s="190"/>
      <c r="AP25" s="190"/>
      <c r="AQ25" s="190"/>
      <c r="AR25" s="190"/>
      <c r="AS25" s="257"/>
      <c r="AT25" s="259"/>
      <c r="AU25" s="259"/>
      <c r="AV25" s="36"/>
      <c r="AX25" s="240"/>
      <c r="AY25" s="240"/>
      <c r="AZ25" s="240"/>
      <c r="BA25" s="240"/>
      <c r="BB25" s="240"/>
      <c r="BC25" s="240"/>
      <c r="BD25" s="240"/>
      <c r="BE25" s="240"/>
      <c r="BF25" s="240"/>
      <c r="BG25" s="240"/>
      <c r="BH25" s="240"/>
      <c r="BI25" s="240"/>
      <c r="BJ25" s="243"/>
      <c r="BK25" s="243"/>
      <c r="BL25" s="243"/>
      <c r="BM25" s="243"/>
      <c r="BN25" s="243"/>
      <c r="BO25" s="243"/>
      <c r="BP25" s="243"/>
      <c r="BQ25" s="243"/>
      <c r="BR25" s="243"/>
      <c r="BS25" s="243"/>
      <c r="BT25" s="243"/>
      <c r="BU25" s="243"/>
      <c r="BV25" s="240"/>
      <c r="BW25" s="240"/>
      <c r="BX25" s="240"/>
      <c r="BY25" s="240"/>
      <c r="BZ25" s="240"/>
      <c r="CA25" s="240"/>
      <c r="CB25" s="240"/>
      <c r="CC25" s="240"/>
      <c r="CD25" s="240"/>
      <c r="CE25" s="240"/>
      <c r="CF25" s="240"/>
      <c r="CG25" s="240"/>
      <c r="CH25" s="243"/>
      <c r="CI25" s="243"/>
      <c r="CJ25" s="243"/>
      <c r="CK25" s="243"/>
      <c r="CL25" s="243"/>
      <c r="CM25" s="243"/>
      <c r="CN25" s="243"/>
      <c r="CO25" s="243"/>
      <c r="CP25" s="243"/>
      <c r="CQ25" s="243"/>
      <c r="CR25" s="243"/>
      <c r="CS25" s="243"/>
    </row>
    <row r="26" spans="1:59" s="35" customFormat="1" ht="8.25" customHeight="1">
      <c r="A26" s="119"/>
      <c r="B26" s="119"/>
      <c r="C26" s="119"/>
      <c r="D26" s="119"/>
      <c r="E26" s="119"/>
      <c r="F26" s="136"/>
      <c r="G26" s="135"/>
      <c r="H26" s="135"/>
      <c r="I26" s="135"/>
      <c r="J26" s="135"/>
      <c r="K26" s="135"/>
      <c r="L26" s="69"/>
      <c r="M26" s="69"/>
      <c r="N26" s="221"/>
      <c r="O26" s="221"/>
      <c r="P26" s="221"/>
      <c r="Q26" s="221"/>
      <c r="R26" s="221"/>
      <c r="S26" s="119"/>
      <c r="T26" s="192"/>
      <c r="U26" s="192"/>
      <c r="V26" s="193"/>
      <c r="W26" s="192"/>
      <c r="X26" s="378"/>
      <c r="Y26" s="194"/>
      <c r="Z26" s="194"/>
      <c r="AA26" s="194"/>
      <c r="AB26" s="194"/>
      <c r="AC26" s="194"/>
      <c r="AD26" s="194"/>
      <c r="AE26" s="194"/>
      <c r="AF26" s="194"/>
      <c r="AG26" s="194"/>
      <c r="AH26" s="194"/>
      <c r="AI26" s="194"/>
      <c r="AJ26" s="194"/>
      <c r="AK26" s="194"/>
      <c r="AL26" s="194"/>
      <c r="AM26" s="194"/>
      <c r="AN26" s="194"/>
      <c r="AO26" s="194"/>
      <c r="AP26" s="194"/>
      <c r="AQ26" s="194"/>
      <c r="AR26" s="194"/>
      <c r="AS26" s="236"/>
      <c r="AT26" s="235"/>
      <c r="AU26" s="235"/>
      <c r="AV26" s="38"/>
      <c r="AX26" s="34"/>
      <c r="AY26" s="34"/>
      <c r="AZ26" s="34"/>
      <c r="BA26" s="34"/>
      <c r="BB26" s="34"/>
      <c r="BC26" s="34"/>
      <c r="BD26" s="34"/>
      <c r="BE26" s="34"/>
      <c r="BF26" s="34"/>
      <c r="BG26" s="34"/>
    </row>
    <row r="27" spans="1:59" s="39" customFormat="1" ht="14.25">
      <c r="A27" s="137"/>
      <c r="B27" s="137"/>
      <c r="C27" s="138" t="s">
        <v>86</v>
      </c>
      <c r="D27" s="138"/>
      <c r="E27" s="138"/>
      <c r="F27" s="139"/>
      <c r="G27" s="140"/>
      <c r="H27" s="140"/>
      <c r="I27" s="140"/>
      <c r="J27" s="140"/>
      <c r="K27" s="140"/>
      <c r="L27" s="78"/>
      <c r="M27" s="78"/>
      <c r="N27" s="66"/>
      <c r="O27" s="66"/>
      <c r="P27" s="66"/>
      <c r="Q27" s="66"/>
      <c r="R27" s="66"/>
      <c r="S27" s="195"/>
      <c r="T27" s="196">
        <f>SUM(T10:T26)</f>
        <v>38.75</v>
      </c>
      <c r="U27" s="196">
        <f aca="true" t="shared" si="7" ref="U27:AQ27">SUM(U10:U26)</f>
        <v>38.75</v>
      </c>
      <c r="V27" s="196">
        <f t="shared" si="7"/>
        <v>0</v>
      </c>
      <c r="W27" s="196">
        <f t="shared" si="7"/>
        <v>0</v>
      </c>
      <c r="X27" s="379">
        <f t="shared" si="7"/>
        <v>387.5</v>
      </c>
      <c r="Y27" s="355">
        <f t="shared" si="7"/>
        <v>0</v>
      </c>
      <c r="Z27" s="355">
        <f t="shared" si="7"/>
        <v>0</v>
      </c>
      <c r="AA27" s="355">
        <f t="shared" si="7"/>
        <v>0</v>
      </c>
      <c r="AB27" s="355">
        <f t="shared" si="7"/>
        <v>0</v>
      </c>
      <c r="AC27" s="355">
        <f t="shared" si="7"/>
        <v>0</v>
      </c>
      <c r="AD27" s="355">
        <f t="shared" si="7"/>
        <v>0</v>
      </c>
      <c r="AE27" s="355">
        <f t="shared" si="7"/>
        <v>0</v>
      </c>
      <c r="AF27" s="355">
        <f t="shared" si="7"/>
        <v>0</v>
      </c>
      <c r="AG27" s="355">
        <f t="shared" si="7"/>
        <v>0</v>
      </c>
      <c r="AH27" s="355">
        <f t="shared" si="7"/>
        <v>0</v>
      </c>
      <c r="AI27" s="355">
        <f t="shared" si="7"/>
        <v>0</v>
      </c>
      <c r="AJ27" s="355">
        <f t="shared" si="7"/>
        <v>0</v>
      </c>
      <c r="AK27" s="355">
        <f t="shared" si="7"/>
        <v>0</v>
      </c>
      <c r="AL27" s="355">
        <f t="shared" si="7"/>
        <v>13467</v>
      </c>
      <c r="AM27" s="355">
        <f t="shared" si="7"/>
        <v>0</v>
      </c>
      <c r="AN27" s="355">
        <f t="shared" si="7"/>
        <v>0</v>
      </c>
      <c r="AO27" s="355">
        <f t="shared" si="7"/>
        <v>0</v>
      </c>
      <c r="AP27" s="197">
        <f t="shared" si="7"/>
        <v>0</v>
      </c>
      <c r="AQ27" s="197">
        <f t="shared" si="7"/>
        <v>0</v>
      </c>
      <c r="AR27" s="197"/>
      <c r="AS27" s="237"/>
      <c r="AT27" s="137"/>
      <c r="AU27" s="137"/>
      <c r="AW27" s="31"/>
      <c r="AX27" s="34"/>
      <c r="AY27" s="34"/>
      <c r="AZ27" s="34"/>
      <c r="BA27" s="34"/>
      <c r="BB27" s="34"/>
      <c r="BC27" s="34"/>
      <c r="BD27" s="34"/>
      <c r="BE27" s="34"/>
      <c r="BF27" s="34"/>
      <c r="BG27" s="34"/>
    </row>
    <row r="28" spans="1:59" s="37" customFormat="1" ht="15" thickBot="1">
      <c r="A28" s="141"/>
      <c r="B28" s="141"/>
      <c r="C28" s="141"/>
      <c r="D28" s="141"/>
      <c r="E28" s="141"/>
      <c r="F28" s="142"/>
      <c r="G28" s="135"/>
      <c r="H28" s="135"/>
      <c r="I28" s="135"/>
      <c r="J28" s="135"/>
      <c r="K28" s="135"/>
      <c r="L28" s="69"/>
      <c r="M28" s="69"/>
      <c r="N28" s="221"/>
      <c r="O28" s="221"/>
      <c r="P28" s="221"/>
      <c r="Q28" s="221"/>
      <c r="R28" s="221"/>
      <c r="S28" s="141"/>
      <c r="T28" s="198"/>
      <c r="U28" s="198"/>
      <c r="V28" s="199"/>
      <c r="W28" s="198"/>
      <c r="X28" s="38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141"/>
      <c r="AU28" s="141"/>
      <c r="AW28" s="31"/>
      <c r="AX28" s="34"/>
      <c r="AY28" s="34"/>
      <c r="AZ28" s="34"/>
      <c r="BA28" s="34"/>
      <c r="BB28" s="34"/>
      <c r="BC28" s="34"/>
      <c r="BD28" s="34"/>
      <c r="BE28" s="34"/>
      <c r="BF28" s="34"/>
      <c r="BG28" s="34"/>
    </row>
    <row r="29" spans="1:59" s="43" customFormat="1" ht="16.5" thickBot="1">
      <c r="A29" s="143"/>
      <c r="B29" s="144" t="s">
        <v>37</v>
      </c>
      <c r="C29" s="145"/>
      <c r="D29" s="146"/>
      <c r="E29" s="146"/>
      <c r="F29" s="147">
        <f>SUM(T29:AQ29)</f>
        <v>2751.65661</v>
      </c>
      <c r="G29" s="148"/>
      <c r="H29" s="148"/>
      <c r="I29" s="148"/>
      <c r="J29" s="148"/>
      <c r="K29" s="148"/>
      <c r="L29" s="79"/>
      <c r="M29" s="79"/>
      <c r="N29" s="222"/>
      <c r="O29" s="222"/>
      <c r="P29" s="222"/>
      <c r="Q29" s="222"/>
      <c r="R29" s="222"/>
      <c r="S29" s="143"/>
      <c r="T29" s="201">
        <f>+T27*T9</f>
        <v>47.5075</v>
      </c>
      <c r="U29" s="201">
        <f>+U27*U9</f>
        <v>47.5075</v>
      </c>
      <c r="V29" s="201">
        <f>+V27*V9</f>
        <v>0</v>
      </c>
      <c r="W29" s="201">
        <f>+W27*W9</f>
        <v>0</v>
      </c>
      <c r="X29" s="381">
        <f>+X27*X9</f>
        <v>733.15</v>
      </c>
      <c r="Y29" s="201">
        <f aca="true" t="shared" si="8" ref="Y29:AQ29">(+Y27*Y9)/1000</f>
        <v>0</v>
      </c>
      <c r="Z29" s="201">
        <f t="shared" si="8"/>
        <v>0</v>
      </c>
      <c r="AA29" s="201">
        <f t="shared" si="8"/>
        <v>0</v>
      </c>
      <c r="AB29" s="201">
        <f t="shared" si="8"/>
        <v>0</v>
      </c>
      <c r="AC29" s="201">
        <f t="shared" si="8"/>
        <v>0</v>
      </c>
      <c r="AD29" s="201">
        <f t="shared" si="8"/>
        <v>0</v>
      </c>
      <c r="AE29" s="201">
        <f t="shared" si="8"/>
        <v>0</v>
      </c>
      <c r="AF29" s="201">
        <f t="shared" si="8"/>
        <v>0</v>
      </c>
      <c r="AG29" s="201">
        <f t="shared" si="8"/>
        <v>0</v>
      </c>
      <c r="AH29" s="201">
        <f t="shared" si="8"/>
        <v>0</v>
      </c>
      <c r="AI29" s="201">
        <f t="shared" si="8"/>
        <v>0</v>
      </c>
      <c r="AJ29" s="201">
        <f t="shared" si="8"/>
        <v>0</v>
      </c>
      <c r="AK29" s="201">
        <f t="shared" si="8"/>
        <v>0</v>
      </c>
      <c r="AL29" s="201">
        <f t="shared" si="8"/>
        <v>1923.49161</v>
      </c>
      <c r="AM29" s="201">
        <f t="shared" si="8"/>
        <v>0</v>
      </c>
      <c r="AN29" s="201">
        <f t="shared" si="8"/>
        <v>0</v>
      </c>
      <c r="AO29" s="201">
        <f t="shared" si="8"/>
        <v>0</v>
      </c>
      <c r="AP29" s="201">
        <f t="shared" si="8"/>
        <v>0</v>
      </c>
      <c r="AQ29" s="201">
        <f t="shared" si="8"/>
        <v>0</v>
      </c>
      <c r="AR29" s="201"/>
      <c r="AS29" s="198"/>
      <c r="AT29" s="143"/>
      <c r="AU29" s="143"/>
      <c r="AW29" s="31"/>
      <c r="AX29" s="34"/>
      <c r="AY29" s="34"/>
      <c r="AZ29" s="34"/>
      <c r="BA29" s="34"/>
      <c r="BB29" s="34"/>
      <c r="BC29" s="34"/>
      <c r="BD29" s="34"/>
      <c r="BE29" s="34"/>
      <c r="BF29" s="34"/>
      <c r="BG29" s="34"/>
    </row>
    <row r="30" spans="1:59" s="43" customFormat="1" ht="16.5" thickBot="1">
      <c r="A30" s="143"/>
      <c r="B30" s="149" t="s">
        <v>87</v>
      </c>
      <c r="C30" s="143"/>
      <c r="D30" s="143"/>
      <c r="E30" s="143"/>
      <c r="F30" s="142"/>
      <c r="G30" s="150"/>
      <c r="H30" s="150"/>
      <c r="I30" s="150"/>
      <c r="J30" s="150"/>
      <c r="K30" s="150"/>
      <c r="L30" s="79"/>
      <c r="M30" s="79"/>
      <c r="N30" s="222"/>
      <c r="O30" s="222"/>
      <c r="P30" s="222"/>
      <c r="Q30" s="222"/>
      <c r="R30" s="222"/>
      <c r="S30" s="143"/>
      <c r="T30" s="175"/>
      <c r="U30" s="143"/>
      <c r="V30" s="202"/>
      <c r="W30" s="143"/>
      <c r="X30" s="382"/>
      <c r="Y30" s="143"/>
      <c r="Z30" s="143"/>
      <c r="AA30" s="143"/>
      <c r="AB30" s="143"/>
      <c r="AC30" s="143"/>
      <c r="AE30" s="358"/>
      <c r="AF30" s="358"/>
      <c r="AG30" s="358"/>
      <c r="AH30" s="358"/>
      <c r="AI30" s="359"/>
      <c r="AJ30" s="359"/>
      <c r="AK30" s="359"/>
      <c r="AL30" s="359"/>
      <c r="AM30" s="359"/>
      <c r="AN30" s="359"/>
      <c r="AO30" s="359"/>
      <c r="AP30" s="359"/>
      <c r="AQ30" s="359"/>
      <c r="AR30" s="359"/>
      <c r="AS30" s="359"/>
      <c r="AT30" s="360"/>
      <c r="AU30" s="360"/>
      <c r="AV30" s="361"/>
      <c r="AW30" s="361"/>
      <c r="AX30" s="34"/>
      <c r="AY30" s="34"/>
      <c r="AZ30" s="34"/>
      <c r="BA30" s="34"/>
      <c r="BB30" s="34"/>
      <c r="BC30" s="34"/>
      <c r="BD30" s="34"/>
      <c r="BE30" s="34"/>
      <c r="BF30" s="34"/>
      <c r="BG30" s="34"/>
    </row>
    <row r="31" spans="1:59" s="44" customFormat="1" ht="15">
      <c r="A31" s="151"/>
      <c r="B31" s="342" t="s">
        <v>53</v>
      </c>
      <c r="C31" s="343"/>
      <c r="D31" s="152"/>
      <c r="E31" s="152"/>
      <c r="F31" s="344" t="s">
        <v>52</v>
      </c>
      <c r="G31" s="154"/>
      <c r="H31" s="154"/>
      <c r="I31" s="154"/>
      <c r="J31" s="154"/>
      <c r="K31" s="154"/>
      <c r="L31" s="336"/>
      <c r="M31" s="335"/>
      <c r="N31" s="223"/>
      <c r="O31" s="223"/>
      <c r="P31" s="223"/>
      <c r="Q31" s="223"/>
      <c r="R31" s="223"/>
      <c r="S31" s="203"/>
      <c r="T31" s="151"/>
      <c r="U31" s="151"/>
      <c r="V31" s="204"/>
      <c r="W31" s="151"/>
      <c r="X31" s="362" t="s">
        <v>105</v>
      </c>
      <c r="Y31" s="363"/>
      <c r="Z31" s="363"/>
      <c r="AA31" s="363"/>
      <c r="AB31" s="363"/>
      <c r="AC31" s="363"/>
      <c r="AD31" s="364"/>
      <c r="AE31" s="365"/>
      <c r="AF31" s="365"/>
      <c r="AG31" s="365"/>
      <c r="AH31" s="365"/>
      <c r="AI31" s="366"/>
      <c r="AJ31" s="366"/>
      <c r="AK31" s="366"/>
      <c r="AL31" s="366"/>
      <c r="AM31" s="366"/>
      <c r="AN31" s="366"/>
      <c r="AO31" s="366"/>
      <c r="AP31" s="366"/>
      <c r="AQ31" s="366"/>
      <c r="AR31" s="366"/>
      <c r="AS31" s="366"/>
      <c r="AT31" s="388"/>
      <c r="AU31" s="388"/>
      <c r="AV31" s="389"/>
      <c r="AW31" s="356"/>
      <c r="AX31" s="34"/>
      <c r="AY31" s="34"/>
      <c r="AZ31" s="34"/>
      <c r="BA31" s="34"/>
      <c r="BB31" s="34"/>
      <c r="BC31" s="34"/>
      <c r="BD31" s="34"/>
      <c r="BE31" s="34"/>
      <c r="BF31" s="34"/>
      <c r="BG31" s="34"/>
    </row>
    <row r="32" spans="1:50" s="1" customFormat="1" ht="15.75">
      <c r="A32" s="153"/>
      <c r="B32" s="345" t="s">
        <v>48</v>
      </c>
      <c r="C32" s="335"/>
      <c r="D32" s="335"/>
      <c r="E32" s="337"/>
      <c r="F32" s="346">
        <v>3</v>
      </c>
      <c r="G32" s="154"/>
      <c r="H32" s="154"/>
      <c r="I32" s="154"/>
      <c r="J32" s="154"/>
      <c r="K32" s="154"/>
      <c r="L32" s="336"/>
      <c r="M32" s="335"/>
      <c r="N32" s="224"/>
      <c r="O32" s="224"/>
      <c r="P32" s="224"/>
      <c r="Q32" s="224"/>
      <c r="R32" s="224"/>
      <c r="S32" s="203"/>
      <c r="T32" s="153"/>
      <c r="U32" s="153"/>
      <c r="V32" s="207"/>
      <c r="W32" s="153"/>
      <c r="X32" s="385" t="s">
        <v>106</v>
      </c>
      <c r="Y32" s="367"/>
      <c r="Z32" s="367"/>
      <c r="AA32" s="367"/>
      <c r="AB32" s="367"/>
      <c r="AC32" s="367"/>
      <c r="AD32" s="368"/>
      <c r="AE32" s="205"/>
      <c r="AF32" s="205"/>
      <c r="AG32" s="205"/>
      <c r="AH32" s="205"/>
      <c r="AI32" s="206"/>
      <c r="AJ32" s="206"/>
      <c r="AK32" s="206"/>
      <c r="AL32" s="206"/>
      <c r="AM32" s="206"/>
      <c r="AN32" s="206"/>
      <c r="AO32" s="206"/>
      <c r="AP32" s="206"/>
      <c r="AQ32" s="206"/>
      <c r="AR32" s="206"/>
      <c r="AS32" s="206"/>
      <c r="AT32" s="387"/>
      <c r="AU32" s="387"/>
      <c r="AV32" s="390"/>
      <c r="AW32" s="356"/>
      <c r="AX32" s="34"/>
    </row>
    <row r="33" spans="1:50" s="1" customFormat="1" ht="15.75">
      <c r="A33" s="153"/>
      <c r="B33" s="345" t="s">
        <v>49</v>
      </c>
      <c r="C33" s="335"/>
      <c r="D33" s="335"/>
      <c r="E33" s="337"/>
      <c r="F33" s="346">
        <v>5</v>
      </c>
      <c r="G33" s="155"/>
      <c r="H33" s="155"/>
      <c r="I33" s="155"/>
      <c r="J33" s="155"/>
      <c r="K33" s="155"/>
      <c r="L33" s="338"/>
      <c r="M33" s="335"/>
      <c r="N33" s="224"/>
      <c r="O33" s="224"/>
      <c r="P33" s="224"/>
      <c r="Q33" s="224"/>
      <c r="R33" s="224"/>
      <c r="S33" s="208"/>
      <c r="T33" s="153"/>
      <c r="U33" s="153"/>
      <c r="V33" s="207"/>
      <c r="W33" s="153"/>
      <c r="X33" s="385" t="s">
        <v>107</v>
      </c>
      <c r="Y33" s="367"/>
      <c r="Z33" s="367"/>
      <c r="AA33" s="367"/>
      <c r="AB33" s="367"/>
      <c r="AC33" s="367"/>
      <c r="AD33" s="368"/>
      <c r="AE33" s="205"/>
      <c r="AF33" s="205"/>
      <c r="AG33" s="205"/>
      <c r="AH33" s="209"/>
      <c r="AI33" s="210"/>
      <c r="AJ33" s="210"/>
      <c r="AK33" s="210"/>
      <c r="AL33" s="210"/>
      <c r="AM33" s="210"/>
      <c r="AN33" s="210"/>
      <c r="AO33" s="210"/>
      <c r="AP33" s="210"/>
      <c r="AQ33" s="210"/>
      <c r="AR33" s="210"/>
      <c r="AS33" s="210"/>
      <c r="AT33" s="387"/>
      <c r="AU33" s="387"/>
      <c r="AV33" s="390"/>
      <c r="AW33" s="356"/>
      <c r="AX33" s="34"/>
    </row>
    <row r="34" spans="1:50" s="1" customFormat="1" ht="15.75">
      <c r="A34" s="153"/>
      <c r="B34" s="345" t="s">
        <v>50</v>
      </c>
      <c r="C34" s="335"/>
      <c r="D34" s="335"/>
      <c r="E34" s="337"/>
      <c r="F34" s="346">
        <v>8</v>
      </c>
      <c r="G34" s="154"/>
      <c r="H34" s="154"/>
      <c r="I34" s="154"/>
      <c r="J34" s="154"/>
      <c r="K34" s="154"/>
      <c r="L34" s="336"/>
      <c r="M34" s="335"/>
      <c r="N34" s="224"/>
      <c r="O34" s="224"/>
      <c r="P34" s="224"/>
      <c r="Q34" s="224"/>
      <c r="R34" s="224"/>
      <c r="S34" s="203"/>
      <c r="T34" s="153"/>
      <c r="U34" s="153"/>
      <c r="V34" s="207"/>
      <c r="W34" s="153"/>
      <c r="X34" s="385" t="s">
        <v>108</v>
      </c>
      <c r="Y34" s="367"/>
      <c r="Z34" s="367"/>
      <c r="AA34" s="367"/>
      <c r="AB34" s="367"/>
      <c r="AC34" s="367"/>
      <c r="AD34" s="368"/>
      <c r="AE34" s="205"/>
      <c r="AF34" s="205"/>
      <c r="AG34" s="205"/>
      <c r="AH34" s="209"/>
      <c r="AI34" s="211"/>
      <c r="AJ34" s="211"/>
      <c r="AK34" s="211"/>
      <c r="AL34" s="211"/>
      <c r="AM34" s="211"/>
      <c r="AN34" s="211"/>
      <c r="AO34" s="211"/>
      <c r="AP34" s="211"/>
      <c r="AQ34" s="211"/>
      <c r="AR34" s="211"/>
      <c r="AS34" s="211"/>
      <c r="AT34" s="387"/>
      <c r="AU34" s="387"/>
      <c r="AV34" s="390"/>
      <c r="AW34" s="356"/>
      <c r="AX34" s="34"/>
    </row>
    <row r="35" spans="1:50" s="1" customFormat="1" ht="16.5" thickBot="1">
      <c r="A35" s="153"/>
      <c r="B35" s="347" t="s">
        <v>51</v>
      </c>
      <c r="C35" s="348"/>
      <c r="D35" s="348"/>
      <c r="E35" s="349"/>
      <c r="F35" s="350">
        <v>9</v>
      </c>
      <c r="G35" s="154"/>
      <c r="H35" s="154"/>
      <c r="I35" s="154"/>
      <c r="J35" s="154"/>
      <c r="K35" s="154"/>
      <c r="L35" s="336"/>
      <c r="M35" s="335"/>
      <c r="N35" s="224"/>
      <c r="O35" s="224"/>
      <c r="P35" s="224"/>
      <c r="Q35" s="224"/>
      <c r="R35" s="224"/>
      <c r="S35" s="203"/>
      <c r="T35" s="153"/>
      <c r="U35" s="153"/>
      <c r="V35" s="207"/>
      <c r="W35" s="153"/>
      <c r="X35" s="385" t="s">
        <v>109</v>
      </c>
      <c r="Y35" s="367"/>
      <c r="Z35" s="367"/>
      <c r="AA35" s="367"/>
      <c r="AB35" s="367"/>
      <c r="AC35" s="367"/>
      <c r="AD35" s="368"/>
      <c r="AE35" s="205"/>
      <c r="AF35" s="205"/>
      <c r="AG35" s="205"/>
      <c r="AH35" s="209"/>
      <c r="AI35" s="212"/>
      <c r="AJ35" s="212"/>
      <c r="AK35" s="212"/>
      <c r="AL35" s="212"/>
      <c r="AM35" s="212"/>
      <c r="AN35" s="212"/>
      <c r="AO35" s="212"/>
      <c r="AP35" s="212"/>
      <c r="AQ35" s="212"/>
      <c r="AR35" s="212"/>
      <c r="AS35" s="212"/>
      <c r="AT35" s="205"/>
      <c r="AU35" s="205"/>
      <c r="AV35" s="275"/>
      <c r="AW35" s="357"/>
      <c r="AX35" s="34"/>
    </row>
    <row r="36" spans="1:50" s="1" customFormat="1" ht="15">
      <c r="A36" s="153"/>
      <c r="B36" s="339"/>
      <c r="C36" s="335"/>
      <c r="D36" s="339"/>
      <c r="E36" s="339"/>
      <c r="F36" s="340"/>
      <c r="G36" s="158"/>
      <c r="H36" s="158"/>
      <c r="I36" s="158"/>
      <c r="J36" s="158"/>
      <c r="K36" s="158"/>
      <c r="L36" s="341"/>
      <c r="M36" s="341"/>
      <c r="N36" s="225"/>
      <c r="O36" s="225"/>
      <c r="P36" s="225"/>
      <c r="Q36" s="225"/>
      <c r="R36" s="225"/>
      <c r="S36" s="156"/>
      <c r="T36" s="153"/>
      <c r="U36" s="153"/>
      <c r="V36" s="207"/>
      <c r="W36" s="153"/>
      <c r="X36" s="385" t="s">
        <v>110</v>
      </c>
      <c r="Y36" s="367"/>
      <c r="Z36" s="367"/>
      <c r="AA36" s="367"/>
      <c r="AB36" s="367"/>
      <c r="AC36" s="367"/>
      <c r="AD36" s="368"/>
      <c r="AE36" s="205"/>
      <c r="AF36" s="205"/>
      <c r="AG36" s="205"/>
      <c r="AH36" s="209"/>
      <c r="AI36" s="212"/>
      <c r="AJ36" s="212"/>
      <c r="AK36" s="212"/>
      <c r="AL36" s="212"/>
      <c r="AM36" s="212"/>
      <c r="AN36" s="212"/>
      <c r="AO36" s="212"/>
      <c r="AP36" s="212"/>
      <c r="AQ36" s="212"/>
      <c r="AR36" s="212"/>
      <c r="AS36" s="212"/>
      <c r="AT36" s="205"/>
      <c r="AU36" s="205"/>
      <c r="AV36" s="275"/>
      <c r="AW36" s="357"/>
      <c r="AX36" s="34"/>
    </row>
    <row r="37" spans="1:50" s="1" customFormat="1" ht="15">
      <c r="A37" s="153"/>
      <c r="B37" s="153"/>
      <c r="C37" s="156"/>
      <c r="D37" s="156"/>
      <c r="E37" s="156"/>
      <c r="F37" s="157"/>
      <c r="G37" s="158"/>
      <c r="H37" s="158"/>
      <c r="I37" s="158"/>
      <c r="J37" s="158"/>
      <c r="K37" s="158"/>
      <c r="L37" s="80"/>
      <c r="M37" s="80"/>
      <c r="N37" s="225"/>
      <c r="O37" s="225"/>
      <c r="P37" s="225"/>
      <c r="Q37" s="225"/>
      <c r="R37" s="225"/>
      <c r="S37" s="156"/>
      <c r="T37" s="153"/>
      <c r="U37" s="153"/>
      <c r="V37" s="207"/>
      <c r="W37" s="153"/>
      <c r="X37" s="385" t="s">
        <v>111</v>
      </c>
      <c r="Y37" s="367"/>
      <c r="Z37" s="367"/>
      <c r="AA37" s="367"/>
      <c r="AB37" s="367"/>
      <c r="AC37" s="367"/>
      <c r="AD37" s="368"/>
      <c r="AE37" s="205"/>
      <c r="AF37" s="205"/>
      <c r="AG37" s="205"/>
      <c r="AH37" s="209"/>
      <c r="AI37" s="212"/>
      <c r="AJ37" s="212"/>
      <c r="AK37" s="212"/>
      <c r="AL37" s="212"/>
      <c r="AM37" s="212"/>
      <c r="AN37" s="212"/>
      <c r="AO37" s="212"/>
      <c r="AP37" s="212"/>
      <c r="AQ37" s="212"/>
      <c r="AR37" s="212"/>
      <c r="AS37" s="212"/>
      <c r="AT37" s="205"/>
      <c r="AU37" s="205"/>
      <c r="AV37" s="275"/>
      <c r="AW37" s="357"/>
      <c r="AX37" s="34"/>
    </row>
    <row r="38" spans="1:50" s="1" customFormat="1" ht="15">
      <c r="A38" s="153"/>
      <c r="B38" s="153"/>
      <c r="C38" s="156"/>
      <c r="D38" s="156"/>
      <c r="E38" s="156"/>
      <c r="F38" s="157"/>
      <c r="G38" s="158"/>
      <c r="H38" s="158"/>
      <c r="I38" s="158"/>
      <c r="J38" s="158"/>
      <c r="K38" s="158"/>
      <c r="L38" s="80"/>
      <c r="M38" s="80"/>
      <c r="N38" s="225"/>
      <c r="O38" s="225"/>
      <c r="P38" s="225"/>
      <c r="Q38" s="225"/>
      <c r="R38" s="225"/>
      <c r="S38" s="156"/>
      <c r="T38" s="153"/>
      <c r="U38" s="153"/>
      <c r="V38" s="207"/>
      <c r="W38" s="153"/>
      <c r="X38" s="385" t="s">
        <v>112</v>
      </c>
      <c r="Y38" s="367"/>
      <c r="Z38" s="367"/>
      <c r="AA38" s="367"/>
      <c r="AB38" s="367"/>
      <c r="AC38" s="367"/>
      <c r="AD38" s="368"/>
      <c r="AE38" s="205"/>
      <c r="AF38" s="205"/>
      <c r="AG38" s="205"/>
      <c r="AH38" s="209"/>
      <c r="AI38" s="212"/>
      <c r="AJ38" s="212"/>
      <c r="AK38" s="212"/>
      <c r="AL38" s="212"/>
      <c r="AM38" s="212"/>
      <c r="AN38" s="212"/>
      <c r="AO38" s="212"/>
      <c r="AP38" s="212"/>
      <c r="AQ38" s="212"/>
      <c r="AR38" s="212"/>
      <c r="AS38" s="212"/>
      <c r="AT38" s="205"/>
      <c r="AU38" s="205"/>
      <c r="AV38" s="275"/>
      <c r="AW38" s="357"/>
      <c r="AX38" s="34"/>
    </row>
    <row r="39" spans="1:50" s="1" customFormat="1" ht="15">
      <c r="A39" s="153"/>
      <c r="B39" s="153"/>
      <c r="C39" s="156"/>
      <c r="D39" s="156"/>
      <c r="E39" s="156"/>
      <c r="F39" s="157"/>
      <c r="G39" s="158"/>
      <c r="H39" s="158"/>
      <c r="I39" s="158"/>
      <c r="J39" s="158"/>
      <c r="K39" s="158"/>
      <c r="L39" s="80"/>
      <c r="M39" s="80"/>
      <c r="N39" s="225"/>
      <c r="O39" s="225"/>
      <c r="P39" s="225"/>
      <c r="Q39" s="225"/>
      <c r="R39" s="225"/>
      <c r="S39" s="156"/>
      <c r="T39" s="153"/>
      <c r="U39" s="153"/>
      <c r="V39" s="207"/>
      <c r="W39" s="153"/>
      <c r="X39" s="385" t="s">
        <v>114</v>
      </c>
      <c r="Y39" s="367"/>
      <c r="Z39" s="367"/>
      <c r="AA39" s="367"/>
      <c r="AB39" s="367"/>
      <c r="AC39" s="367"/>
      <c r="AD39" s="368"/>
      <c r="AE39" s="205"/>
      <c r="AF39" s="205"/>
      <c r="AG39" s="205"/>
      <c r="AH39" s="209"/>
      <c r="AI39" s="212"/>
      <c r="AJ39" s="212"/>
      <c r="AK39" s="212"/>
      <c r="AL39" s="212"/>
      <c r="AM39" s="212"/>
      <c r="AN39" s="212"/>
      <c r="AO39" s="212"/>
      <c r="AP39" s="212"/>
      <c r="AQ39" s="212"/>
      <c r="AR39" s="212"/>
      <c r="AS39" s="212"/>
      <c r="AT39" s="205"/>
      <c r="AU39" s="205"/>
      <c r="AV39" s="275"/>
      <c r="AW39" s="357"/>
      <c r="AX39" s="34"/>
    </row>
    <row r="40" spans="1:50" s="1" customFormat="1" ht="15.75" thickBot="1">
      <c r="A40" s="153"/>
      <c r="B40" s="153"/>
      <c r="C40" s="156"/>
      <c r="D40" s="156"/>
      <c r="E40" s="156"/>
      <c r="F40" s="157"/>
      <c r="G40" s="158"/>
      <c r="H40" s="158"/>
      <c r="I40" s="158"/>
      <c r="J40" s="158"/>
      <c r="K40" s="158"/>
      <c r="L40" s="80"/>
      <c r="M40" s="80"/>
      <c r="N40" s="225"/>
      <c r="O40" s="225"/>
      <c r="P40" s="225"/>
      <c r="Q40" s="225"/>
      <c r="R40" s="225"/>
      <c r="S40" s="156"/>
      <c r="T40" s="153"/>
      <c r="U40" s="153"/>
      <c r="V40" s="207"/>
      <c r="W40" s="153"/>
      <c r="X40" s="386" t="s">
        <v>113</v>
      </c>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c r="AV40" s="391"/>
      <c r="AX40" s="34"/>
    </row>
    <row r="41" spans="1:50" s="42" customFormat="1" ht="15.75">
      <c r="A41" s="159"/>
      <c r="B41" s="159"/>
      <c r="C41" s="159"/>
      <c r="D41" s="159"/>
      <c r="E41" s="159"/>
      <c r="F41" s="134"/>
      <c r="G41" s="150"/>
      <c r="H41" s="150"/>
      <c r="I41" s="150"/>
      <c r="J41" s="150"/>
      <c r="K41" s="150"/>
      <c r="L41" s="79"/>
      <c r="M41" s="79"/>
      <c r="N41" s="222"/>
      <c r="O41" s="222"/>
      <c r="P41" s="222"/>
      <c r="Q41" s="222"/>
      <c r="R41" s="222"/>
      <c r="S41" s="159"/>
      <c r="T41" s="159"/>
      <c r="U41" s="159"/>
      <c r="V41" s="213"/>
      <c r="W41" s="159"/>
      <c r="X41" s="383"/>
      <c r="Y41" s="159"/>
      <c r="Z41" s="159"/>
      <c r="AA41" s="159"/>
      <c r="AB41" s="159"/>
      <c r="AC41" s="159"/>
      <c r="AD41" s="159"/>
      <c r="AE41" s="159"/>
      <c r="AF41" s="159"/>
      <c r="AG41" s="159"/>
      <c r="AH41" s="159"/>
      <c r="AI41" s="159"/>
      <c r="AJ41" s="159"/>
      <c r="AK41" s="159"/>
      <c r="AL41" s="159"/>
      <c r="AM41" s="159"/>
      <c r="AN41" s="159"/>
      <c r="AO41" s="159"/>
      <c r="AP41" s="159"/>
      <c r="AQ41" s="159"/>
      <c r="AR41" s="159"/>
      <c r="AS41" s="143"/>
      <c r="AT41" s="143"/>
      <c r="AU41" s="143"/>
      <c r="AX41" s="34"/>
    </row>
    <row r="42" spans="12:13" ht="15">
      <c r="L42" s="8"/>
      <c r="M42" s="8"/>
    </row>
    <row r="43" spans="12:49" ht="15">
      <c r="L43" s="8"/>
      <c r="M43" s="8"/>
      <c r="AC43" s="214"/>
      <c r="AD43" s="214"/>
      <c r="AE43" s="214"/>
      <c r="AF43" s="214"/>
      <c r="AG43" s="214"/>
      <c r="AH43" s="214"/>
      <c r="AI43" s="214"/>
      <c r="AJ43" s="214"/>
      <c r="AK43" s="214"/>
      <c r="AL43" s="214"/>
      <c r="AM43" s="214"/>
      <c r="AN43" s="214"/>
      <c r="AO43" s="214"/>
      <c r="AP43" s="214"/>
      <c r="AQ43" s="214"/>
      <c r="AR43" s="214"/>
      <c r="AS43" s="214"/>
      <c r="AT43" s="214"/>
      <c r="AU43" s="214"/>
      <c r="AV43" s="54"/>
      <c r="AW43" s="60"/>
    </row>
    <row r="44" spans="12:49" ht="15">
      <c r="L44" s="8"/>
      <c r="M44" s="8"/>
      <c r="AV44" s="5"/>
      <c r="AW44" s="5"/>
    </row>
    <row r="45" spans="1:49" ht="15">
      <c r="A45" s="162"/>
      <c r="F45" s="163"/>
      <c r="G45" s="164"/>
      <c r="H45" s="164"/>
      <c r="I45" s="164"/>
      <c r="L45" s="81"/>
      <c r="M45" s="81"/>
      <c r="AV45" s="5"/>
      <c r="AW45" s="61"/>
    </row>
    <row r="46" spans="1:49" ht="15">
      <c r="A46" s="162"/>
      <c r="F46" s="163"/>
      <c r="G46" s="165"/>
      <c r="L46" s="76"/>
      <c r="M46" s="82"/>
      <c r="N46" s="227"/>
      <c r="O46" s="228"/>
      <c r="P46" s="228"/>
      <c r="Q46" s="228"/>
      <c r="R46" s="228"/>
      <c r="AV46" s="5"/>
      <c r="AW46" s="61"/>
    </row>
    <row r="47" spans="1:49" ht="15">
      <c r="A47" s="162"/>
      <c r="F47" s="163"/>
      <c r="G47" s="165"/>
      <c r="L47" s="76"/>
      <c r="M47" s="82"/>
      <c r="N47" s="227"/>
      <c r="O47" s="228"/>
      <c r="P47" s="228"/>
      <c r="Q47" s="228"/>
      <c r="R47" s="228"/>
      <c r="AV47" s="5"/>
      <c r="AW47" s="61"/>
    </row>
    <row r="48" spans="1:49" ht="15">
      <c r="A48" s="162"/>
      <c r="F48" s="163"/>
      <c r="G48" s="165"/>
      <c r="L48" s="76"/>
      <c r="M48" s="82"/>
      <c r="N48" s="227"/>
      <c r="O48" s="228"/>
      <c r="P48" s="228"/>
      <c r="Q48" s="228"/>
      <c r="R48" s="228"/>
      <c r="AV48" s="5"/>
      <c r="AW48" s="61"/>
    </row>
    <row r="49" spans="1:49" ht="15">
      <c r="A49" s="162"/>
      <c r="F49" s="163"/>
      <c r="G49" s="165"/>
      <c r="L49" s="76"/>
      <c r="M49" s="82"/>
      <c r="N49" s="227"/>
      <c r="O49" s="228"/>
      <c r="P49" s="228"/>
      <c r="Q49" s="228"/>
      <c r="R49" s="228"/>
      <c r="AV49" s="5"/>
      <c r="AW49" s="61"/>
    </row>
    <row r="50" spans="1:49" ht="15">
      <c r="A50" s="162"/>
      <c r="F50" s="163"/>
      <c r="G50" s="165"/>
      <c r="L50" s="76"/>
      <c r="M50" s="82"/>
      <c r="N50" s="227"/>
      <c r="O50" s="228"/>
      <c r="P50" s="228"/>
      <c r="Q50" s="228"/>
      <c r="R50" s="228"/>
      <c r="AV50" s="5"/>
      <c r="AW50" s="61"/>
    </row>
    <row r="51" spans="1:49" ht="15">
      <c r="A51" s="162"/>
      <c r="F51" s="163"/>
      <c r="G51" s="165"/>
      <c r="L51" s="76"/>
      <c r="M51" s="82"/>
      <c r="N51" s="227"/>
      <c r="O51" s="228"/>
      <c r="P51" s="228"/>
      <c r="Q51" s="228"/>
      <c r="R51" s="228"/>
      <c r="AV51" s="5"/>
      <c r="AW51" s="61"/>
    </row>
    <row r="52" spans="1:49" ht="15">
      <c r="A52" s="162"/>
      <c r="F52" s="163"/>
      <c r="G52" s="165"/>
      <c r="L52" s="76"/>
      <c r="M52" s="82"/>
      <c r="N52" s="227"/>
      <c r="O52" s="228"/>
      <c r="P52" s="228"/>
      <c r="Q52" s="228"/>
      <c r="R52" s="228"/>
      <c r="AV52" s="5"/>
      <c r="AW52" s="61"/>
    </row>
    <row r="53" spans="1:49" ht="15">
      <c r="A53" s="162"/>
      <c r="F53" s="163"/>
      <c r="G53" s="165"/>
      <c r="L53" s="76"/>
      <c r="M53" s="82"/>
      <c r="N53" s="227"/>
      <c r="O53" s="228"/>
      <c r="P53" s="228"/>
      <c r="Q53" s="228"/>
      <c r="R53" s="228"/>
      <c r="AV53" s="5"/>
      <c r="AW53" s="61"/>
    </row>
    <row r="54" spans="1:49" ht="15">
      <c r="A54" s="162"/>
      <c r="F54" s="163"/>
      <c r="G54" s="165"/>
      <c r="L54" s="76"/>
      <c r="M54" s="82"/>
      <c r="N54" s="227"/>
      <c r="O54" s="228"/>
      <c r="P54" s="228"/>
      <c r="Q54" s="228"/>
      <c r="R54" s="228"/>
      <c r="AV54" s="5"/>
      <c r="AW54" s="5"/>
    </row>
    <row r="55" spans="12:49" ht="15">
      <c r="L55" s="8"/>
      <c r="M55" s="8"/>
      <c r="AV55" s="62"/>
      <c r="AW55" s="61"/>
    </row>
    <row r="56" spans="12:13" ht="15">
      <c r="L56" s="8"/>
      <c r="M56" s="8"/>
    </row>
    <row r="57" spans="12:13" ht="15">
      <c r="L57" s="8"/>
      <c r="M57" s="8"/>
    </row>
    <row r="58" spans="12:13" ht="15">
      <c r="L58" s="8"/>
      <c r="M58" s="8"/>
    </row>
    <row r="59" spans="12:13" ht="15">
      <c r="L59" s="8"/>
      <c r="M59" s="8"/>
    </row>
    <row r="60" spans="12:13" ht="15">
      <c r="L60" s="8"/>
      <c r="M60" s="8"/>
    </row>
    <row r="61" spans="12:13" ht="15">
      <c r="L61" s="8"/>
      <c r="M61" s="8"/>
    </row>
    <row r="62" spans="12:13" ht="15">
      <c r="L62" s="8"/>
      <c r="M62" s="8"/>
    </row>
    <row r="63" spans="12:13" ht="15">
      <c r="L63" s="8"/>
      <c r="M63" s="8"/>
    </row>
    <row r="64" spans="12:13" ht="15">
      <c r="L64" s="8"/>
      <c r="M64" s="8"/>
    </row>
    <row r="65" spans="12:13" ht="15">
      <c r="L65" s="8"/>
      <c r="M65" s="8"/>
    </row>
    <row r="66" spans="12:13" ht="15">
      <c r="L66" s="8"/>
      <c r="M66" s="8"/>
    </row>
    <row r="67" spans="12:13" ht="15">
      <c r="L67" s="8"/>
      <c r="M67" s="8"/>
    </row>
    <row r="68" spans="12:13" ht="15">
      <c r="L68" s="8"/>
      <c r="M68" s="8"/>
    </row>
    <row r="69" spans="12:13" ht="15">
      <c r="L69" s="8"/>
      <c r="M69" s="8"/>
    </row>
    <row r="70" spans="12:13" ht="15">
      <c r="L70" s="8"/>
      <c r="M70" s="8"/>
    </row>
    <row r="71" spans="12:13" ht="15">
      <c r="L71" s="8"/>
      <c r="M71" s="8"/>
    </row>
    <row r="72" spans="12:13" ht="15">
      <c r="L72" s="8"/>
      <c r="M72" s="8"/>
    </row>
    <row r="73" spans="12:13" ht="15">
      <c r="L73" s="8"/>
      <c r="M73" s="8"/>
    </row>
    <row r="74" spans="12:13" ht="15">
      <c r="L74" s="8"/>
      <c r="M74" s="8"/>
    </row>
    <row r="75" spans="12:13" ht="15">
      <c r="L75" s="8"/>
      <c r="M75" s="8"/>
    </row>
    <row r="76" spans="12:13" ht="15">
      <c r="L76" s="8"/>
      <c r="M76" s="8"/>
    </row>
    <row r="77" spans="12:13" ht="15">
      <c r="L77" s="8"/>
      <c r="M77" s="8"/>
    </row>
    <row r="78" spans="12:13" ht="15">
      <c r="L78" s="8"/>
      <c r="M78" s="8"/>
    </row>
    <row r="79" spans="12:13" ht="15">
      <c r="L79" s="8"/>
      <c r="M79" s="8"/>
    </row>
    <row r="80" spans="12:13" ht="15">
      <c r="L80" s="8"/>
      <c r="M80" s="8"/>
    </row>
    <row r="81" spans="12:13" ht="15">
      <c r="L81" s="8"/>
      <c r="M81" s="8"/>
    </row>
    <row r="82" spans="12:13" ht="15">
      <c r="L82" s="8"/>
      <c r="M82" s="8"/>
    </row>
    <row r="83" spans="12:13" ht="15">
      <c r="L83" s="8"/>
      <c r="M83" s="8"/>
    </row>
    <row r="84" spans="12:13" ht="15">
      <c r="L84" s="8"/>
      <c r="M84" s="8"/>
    </row>
    <row r="85" spans="12:13" ht="15">
      <c r="L85" s="8"/>
      <c r="M85" s="8"/>
    </row>
    <row r="86" spans="12:13" ht="15">
      <c r="L86" s="8"/>
      <c r="M86" s="8"/>
    </row>
    <row r="87" spans="12:13" ht="15">
      <c r="L87" s="8"/>
      <c r="M87" s="8"/>
    </row>
    <row r="88" spans="12:13" ht="15">
      <c r="L88" s="8"/>
      <c r="M88" s="8"/>
    </row>
    <row r="89" spans="12:13" ht="15">
      <c r="L89" s="8"/>
      <c r="M89" s="8"/>
    </row>
    <row r="90" spans="12:13" ht="15">
      <c r="L90" s="8"/>
      <c r="M90" s="8"/>
    </row>
    <row r="91" spans="12:13" ht="15">
      <c r="L91" s="8"/>
      <c r="M91" s="8"/>
    </row>
    <row r="92" spans="12:13" ht="15">
      <c r="L92" s="8"/>
      <c r="M92" s="8"/>
    </row>
    <row r="93" spans="12:13" ht="15">
      <c r="L93" s="8"/>
      <c r="M93" s="8"/>
    </row>
    <row r="94" spans="12:13" ht="15">
      <c r="L94" s="8"/>
      <c r="M94" s="8"/>
    </row>
    <row r="95" spans="12:13" ht="15">
      <c r="L95" s="8"/>
      <c r="M95" s="8"/>
    </row>
    <row r="96" spans="12:13" ht="15">
      <c r="L96" s="8"/>
      <c r="M96" s="8"/>
    </row>
    <row r="97" spans="12:13" ht="15">
      <c r="L97" s="8"/>
      <c r="M97" s="8"/>
    </row>
    <row r="98" spans="12:13" ht="15">
      <c r="L98" s="8"/>
      <c r="M98" s="8"/>
    </row>
    <row r="99" spans="12:13" ht="15">
      <c r="L99" s="8"/>
      <c r="M99" s="8"/>
    </row>
    <row r="100" spans="12:13" ht="15">
      <c r="L100" s="8"/>
      <c r="M100" s="8"/>
    </row>
    <row r="101" spans="12:13" ht="15">
      <c r="L101" s="8"/>
      <c r="M101" s="8"/>
    </row>
    <row r="102" spans="12:13" ht="15">
      <c r="L102" s="8"/>
      <c r="M102" s="8"/>
    </row>
    <row r="103" spans="12:13" ht="15">
      <c r="L103" s="8"/>
      <c r="M103" s="8"/>
    </row>
    <row r="104" spans="12:13" ht="15">
      <c r="L104" s="8"/>
      <c r="M104" s="8"/>
    </row>
    <row r="105" spans="12:13" ht="15">
      <c r="L105" s="8"/>
      <c r="M105" s="8"/>
    </row>
    <row r="106" spans="12:13" ht="15">
      <c r="L106" s="8"/>
      <c r="M106" s="8"/>
    </row>
    <row r="107" spans="12:13" ht="15">
      <c r="L107" s="8"/>
      <c r="M107" s="8"/>
    </row>
    <row r="108" spans="12:13" ht="15">
      <c r="L108" s="8"/>
      <c r="M108" s="8"/>
    </row>
    <row r="109" spans="12:13" ht="15">
      <c r="L109" s="8"/>
      <c r="M109" s="8"/>
    </row>
    <row r="110" spans="12:13" ht="15">
      <c r="L110" s="8"/>
      <c r="M110" s="8"/>
    </row>
    <row r="111" spans="12:13" ht="15">
      <c r="L111" s="8"/>
      <c r="M111" s="8"/>
    </row>
    <row r="112" spans="12:13" ht="15">
      <c r="L112" s="8"/>
      <c r="M112" s="8"/>
    </row>
    <row r="113" spans="12:13" ht="15">
      <c r="L113" s="8"/>
      <c r="M113" s="8"/>
    </row>
    <row r="114" spans="12:13" ht="15">
      <c r="L114" s="8"/>
      <c r="M114" s="8"/>
    </row>
    <row r="115" spans="12:13" ht="15">
      <c r="L115" s="8"/>
      <c r="M115" s="8"/>
    </row>
    <row r="116" spans="12:13" ht="15">
      <c r="L116" s="8"/>
      <c r="M116" s="8"/>
    </row>
    <row r="117" spans="12:13" ht="15">
      <c r="L117" s="8"/>
      <c r="M117" s="8"/>
    </row>
    <row r="118" spans="12:13" ht="15">
      <c r="L118" s="8"/>
      <c r="M118" s="8"/>
    </row>
    <row r="119" spans="12:13" ht="15">
      <c r="L119" s="8"/>
      <c r="M119" s="8"/>
    </row>
    <row r="120" spans="12:13" ht="15">
      <c r="L120" s="8"/>
      <c r="M120" s="8"/>
    </row>
    <row r="121" spans="12:13" ht="15">
      <c r="L121" s="8"/>
      <c r="M121" s="8"/>
    </row>
    <row r="122" spans="12:13" ht="15">
      <c r="L122" s="8"/>
      <c r="M122" s="8"/>
    </row>
    <row r="123" spans="12:13" ht="15">
      <c r="L123" s="8"/>
      <c r="M123" s="8"/>
    </row>
    <row r="124" spans="12:13" ht="15">
      <c r="L124" s="8"/>
      <c r="M124" s="8"/>
    </row>
    <row r="125" spans="12:13" ht="15">
      <c r="L125" s="8"/>
      <c r="M125" s="8"/>
    </row>
    <row r="126" spans="12:13" ht="15">
      <c r="L126" s="8"/>
      <c r="M126" s="8"/>
    </row>
    <row r="127" spans="12:13" ht="15">
      <c r="L127" s="8"/>
      <c r="M127" s="8"/>
    </row>
    <row r="128" spans="12:13" ht="15">
      <c r="L128" s="8"/>
      <c r="M128" s="8"/>
    </row>
    <row r="129" spans="12:13" ht="15">
      <c r="L129" s="8"/>
      <c r="M129" s="8"/>
    </row>
    <row r="130" spans="12:13" ht="15">
      <c r="L130" s="8"/>
      <c r="M130" s="8"/>
    </row>
    <row r="131" spans="12:13" ht="15">
      <c r="L131" s="8"/>
      <c r="M131" s="8"/>
    </row>
    <row r="132" spans="12:13" ht="15">
      <c r="L132" s="8"/>
      <c r="M132" s="8"/>
    </row>
    <row r="133" spans="12:13" ht="15">
      <c r="L133" s="8"/>
      <c r="M133" s="8"/>
    </row>
    <row r="134" spans="12:13" ht="15">
      <c r="L134" s="8"/>
      <c r="M134" s="8"/>
    </row>
    <row r="135" spans="12:13" ht="15">
      <c r="L135" s="8"/>
      <c r="M135" s="8"/>
    </row>
    <row r="136" spans="12:13" ht="15">
      <c r="L136" s="8"/>
      <c r="M136" s="8"/>
    </row>
    <row r="137" spans="12:13" ht="15">
      <c r="L137" s="8"/>
      <c r="M137" s="8"/>
    </row>
    <row r="138" spans="12:13" ht="15">
      <c r="L138" s="8"/>
      <c r="M138" s="8"/>
    </row>
    <row r="139" spans="12:13" ht="15">
      <c r="L139" s="8"/>
      <c r="M139" s="8"/>
    </row>
    <row r="140" spans="12:13" ht="15">
      <c r="L140" s="8"/>
      <c r="M140" s="8"/>
    </row>
    <row r="141" spans="12:13" ht="15">
      <c r="L141" s="8"/>
      <c r="M141" s="8"/>
    </row>
    <row r="142" spans="12:13" ht="15">
      <c r="L142" s="8"/>
      <c r="M142" s="8"/>
    </row>
    <row r="143" spans="12:13" ht="15">
      <c r="L143" s="8"/>
      <c r="M143" s="8"/>
    </row>
    <row r="144" spans="12:13" ht="15">
      <c r="L144" s="8"/>
      <c r="M144" s="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sheetData>
  <sheetProtection formatCells="0" formatColumns="0" formatRows="0" insertColumns="0" insertRows="0" insertHyperlinks="0" deleteColumns="0" deleteRows="0" sort="0" autoFilter="0" pivotTables="0"/>
  <conditionalFormatting sqref="AX10">
    <cfRule type="expression" priority="1" dxfId="1" stopIfTrue="1">
      <formula>AND($L10&lt;AY$8,$M10&gt;=AX$8,$S10&lt;&gt;"A")</formula>
    </cfRule>
  </conditionalFormatting>
  <conditionalFormatting sqref="AX11:AX24 AX25:BK25 AY10:BK24 BL10:CS25">
    <cfRule type="expression" priority="2" dxfId="1" stopIfTrue="1">
      <formula>AND($L10&lt;AY$8,$M10&gt;=AX$8,$S10&lt;&gt;"A")</formula>
    </cfRule>
    <cfRule type="expression" priority="3" dxfId="0" stopIfTrue="1">
      <formula>AND($L10&lt;AY$8,$M10&gt;=AX$8,$S10="A")</formula>
    </cfRule>
  </conditionalFormatting>
  <printOptions gridLines="1"/>
  <pageMargins left="0.17" right="0.17" top="0.33" bottom="0.25" header="0.33" footer="0.17"/>
  <pageSetup fitToHeight="1" fitToWidth="1" horizontalDpi="600" verticalDpi="600" orientation="landscape" scale="64"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PageLayoutView="0" workbookViewId="0" topLeftCell="A1">
      <selection activeCell="B4" sqref="B4"/>
    </sheetView>
  </sheetViews>
  <sheetFormatPr defaultColWidth="8.8515625" defaultRowHeight="12.75"/>
  <cols>
    <col min="1" max="1" width="4.8515625" style="0" customWidth="1"/>
    <col min="2" max="6" width="8.8515625" style="0" customWidth="1"/>
    <col min="7" max="7" width="15.00390625" style="0" customWidth="1"/>
  </cols>
  <sheetData>
    <row r="1" spans="1:9" ht="18" customHeight="1">
      <c r="A1" s="56" t="str">
        <f>+'Tab B Cost &amp; Schedule Estimate'!B1</f>
        <v>Cost Center:</v>
      </c>
      <c r="B1" s="6"/>
      <c r="D1" s="393">
        <f>+'Tab A Description'!B3</f>
        <v>9418</v>
      </c>
      <c r="F1" s="6"/>
      <c r="G1" s="6"/>
      <c r="I1" s="7"/>
    </row>
    <row r="2" spans="1:9" ht="18" customHeight="1">
      <c r="A2" s="56" t="str">
        <f>+'Tab B Cost &amp; Schedule Estimate'!B2</f>
        <v>Job Number:</v>
      </c>
      <c r="B2" s="6"/>
      <c r="D2" s="393">
        <f>+'Tab A Description'!B4</f>
        <v>7400</v>
      </c>
      <c r="F2" s="6"/>
      <c r="G2" s="6"/>
      <c r="I2" s="7"/>
    </row>
    <row r="3" spans="1:9" ht="18" customHeight="1">
      <c r="A3" s="56">
        <f>+'Tab B Cost &amp; Schedule Estimate'!B3</f>
        <v>9418</v>
      </c>
      <c r="B3" s="6">
        <v>9418</v>
      </c>
      <c r="D3" s="393" t="str">
        <f>+'Tab A Description'!B5</f>
        <v>Health Physics Technical Support </v>
      </c>
      <c r="F3" s="6"/>
      <c r="G3" s="6"/>
      <c r="I3" s="7"/>
    </row>
    <row r="4" spans="1:9" ht="18" customHeight="1">
      <c r="A4" s="56" t="str">
        <f>+'Tab B Cost &amp; Schedule Estimate'!B4</f>
        <v>Job Manager: </v>
      </c>
      <c r="B4" s="6"/>
      <c r="D4" s="393" t="str">
        <f>+'Tab A Description'!B6</f>
        <v>Tim Stevenson</v>
      </c>
      <c r="F4" s="6"/>
      <c r="G4" s="6"/>
      <c r="I4" s="7"/>
    </row>
    <row r="6" spans="1:20" ht="12.75">
      <c r="A6" s="8"/>
      <c r="B6" s="8"/>
      <c r="C6" s="8"/>
      <c r="D6" s="8"/>
      <c r="E6" s="8"/>
      <c r="F6" s="8"/>
      <c r="G6" s="8"/>
      <c r="H6" s="8"/>
      <c r="I6" s="8"/>
      <c r="J6" s="8"/>
      <c r="K6" s="8"/>
      <c r="L6" s="8"/>
      <c r="M6" s="8"/>
      <c r="N6" s="8"/>
      <c r="O6" s="8"/>
      <c r="P6" s="8"/>
      <c r="Q6" s="8"/>
      <c r="R6" s="8"/>
      <c r="S6" s="8"/>
      <c r="T6" s="8"/>
    </row>
    <row r="7" ht="15.75">
      <c r="A7" s="10" t="s">
        <v>75</v>
      </c>
    </row>
    <row r="8" spans="1:20" ht="26.25">
      <c r="A8" s="10"/>
      <c r="D8" s="12" t="s">
        <v>77</v>
      </c>
      <c r="E8" s="12" t="s">
        <v>78</v>
      </c>
      <c r="F8" s="12" t="s">
        <v>79</v>
      </c>
      <c r="G8" s="14" t="s">
        <v>82</v>
      </c>
      <c r="H8" s="13" t="s">
        <v>81</v>
      </c>
      <c r="I8" s="2"/>
      <c r="J8" s="2"/>
      <c r="K8" s="2"/>
      <c r="L8" s="2"/>
      <c r="M8" s="2"/>
      <c r="N8" s="2"/>
      <c r="O8" s="2"/>
      <c r="P8" s="2"/>
      <c r="Q8" s="2"/>
      <c r="R8" s="2"/>
      <c r="S8" s="2"/>
      <c r="T8" s="2"/>
    </row>
    <row r="9" spans="2:17" s="1" customFormat="1" ht="44.25" customHeight="1">
      <c r="B9" s="1" t="s">
        <v>76</v>
      </c>
      <c r="D9" s="330" t="s">
        <v>144</v>
      </c>
      <c r="E9" s="4"/>
      <c r="F9" s="4"/>
      <c r="G9" s="4"/>
      <c r="H9" s="404"/>
      <c r="I9" s="404"/>
      <c r="J9" s="404"/>
      <c r="K9" s="404"/>
      <c r="L9" s="404"/>
      <c r="M9" s="404"/>
      <c r="N9" s="404"/>
      <c r="O9" s="404"/>
      <c r="P9" s="404"/>
      <c r="Q9" s="404"/>
    </row>
    <row r="10" spans="4:7" s="1" customFormat="1" ht="12.75">
      <c r="D10" s="4"/>
      <c r="E10" s="4"/>
      <c r="F10" s="4"/>
      <c r="G10" s="15"/>
    </row>
    <row r="11" spans="2:17" s="1" customFormat="1" ht="44.25" customHeight="1">
      <c r="B11" s="1" t="s">
        <v>80</v>
      </c>
      <c r="E11" s="4"/>
      <c r="F11" s="330" t="s">
        <v>144</v>
      </c>
      <c r="G11" s="4"/>
      <c r="H11" s="404"/>
      <c r="I11" s="404"/>
      <c r="J11" s="404"/>
      <c r="K11" s="404"/>
      <c r="L11" s="404"/>
      <c r="M11" s="404"/>
      <c r="N11" s="404"/>
      <c r="O11" s="404"/>
      <c r="P11" s="404"/>
      <c r="Q11" s="404"/>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88</v>
      </c>
    </row>
    <row r="15" spans="6:17" s="45" customFormat="1" ht="12.75">
      <c r="F15" s="46"/>
      <c r="G15" s="46"/>
      <c r="N15" s="405" t="s">
        <v>89</v>
      </c>
      <c r="O15" s="405"/>
      <c r="P15" s="47" t="s">
        <v>90</v>
      </c>
      <c r="Q15" s="48"/>
    </row>
    <row r="16" spans="1:17" s="49" customFormat="1" ht="25.5">
      <c r="A16" s="58"/>
      <c r="B16" s="406" t="s">
        <v>91</v>
      </c>
      <c r="C16" s="406"/>
      <c r="D16" s="406"/>
      <c r="E16" s="406"/>
      <c r="F16" s="406"/>
      <c r="G16" s="59" t="s">
        <v>92</v>
      </c>
      <c r="H16" s="406" t="s">
        <v>93</v>
      </c>
      <c r="I16" s="406"/>
      <c r="J16" s="406"/>
      <c r="K16" s="406" t="s">
        <v>94</v>
      </c>
      <c r="L16" s="406"/>
      <c r="M16" s="406"/>
      <c r="N16" s="58" t="s">
        <v>38</v>
      </c>
      <c r="O16" s="58" t="s">
        <v>39</v>
      </c>
      <c r="P16" s="59" t="s">
        <v>40</v>
      </c>
      <c r="Q16" s="59" t="s">
        <v>41</v>
      </c>
    </row>
    <row r="17" spans="1:17" s="58" customFormat="1" ht="36.75" customHeight="1">
      <c r="A17" s="58">
        <v>1</v>
      </c>
      <c r="B17" s="407" t="s">
        <v>145</v>
      </c>
      <c r="C17" s="407"/>
      <c r="D17" s="407"/>
      <c r="E17" s="407"/>
      <c r="F17" s="407"/>
      <c r="G17" s="331"/>
      <c r="H17" s="407"/>
      <c r="I17" s="407"/>
      <c r="J17" s="407"/>
      <c r="K17" s="407" t="s">
        <v>147</v>
      </c>
      <c r="L17" s="407"/>
      <c r="M17" s="407"/>
      <c r="N17" s="332"/>
      <c r="O17" s="332">
        <f>350*0.1</f>
        <v>35</v>
      </c>
      <c r="P17" s="59"/>
      <c r="Q17" s="59"/>
    </row>
    <row r="18" spans="1:17" s="58" customFormat="1" ht="36.75" customHeight="1">
      <c r="A18" s="58">
        <v>2</v>
      </c>
      <c r="B18" s="403"/>
      <c r="C18" s="403"/>
      <c r="D18" s="403"/>
      <c r="E18" s="403"/>
      <c r="F18" s="403"/>
      <c r="G18" s="59"/>
      <c r="H18" s="403"/>
      <c r="I18" s="403"/>
      <c r="J18" s="403"/>
      <c r="K18" s="403"/>
      <c r="L18" s="403"/>
      <c r="M18" s="403"/>
      <c r="P18" s="59"/>
      <c r="Q18" s="59"/>
    </row>
    <row r="19" spans="1:17" s="58" customFormat="1" ht="36.75" customHeight="1">
      <c r="A19" s="58">
        <v>3</v>
      </c>
      <c r="B19" s="403"/>
      <c r="C19" s="403"/>
      <c r="D19" s="403"/>
      <c r="E19" s="403"/>
      <c r="F19" s="403"/>
      <c r="G19" s="59"/>
      <c r="H19" s="403" t="s">
        <v>146</v>
      </c>
      <c r="I19" s="403"/>
      <c r="J19" s="403"/>
      <c r="K19" s="403"/>
      <c r="L19" s="403"/>
      <c r="M19" s="403"/>
      <c r="P19" s="59"/>
      <c r="Q19" s="59"/>
    </row>
    <row r="20" spans="1:17" s="58" customFormat="1" ht="36.75" customHeight="1">
      <c r="A20" s="58">
        <v>4</v>
      </c>
      <c r="B20" s="403"/>
      <c r="C20" s="403"/>
      <c r="D20" s="403"/>
      <c r="E20" s="403"/>
      <c r="F20" s="403"/>
      <c r="G20" s="59"/>
      <c r="H20" s="403"/>
      <c r="I20" s="403"/>
      <c r="J20" s="403"/>
      <c r="K20" s="403"/>
      <c r="L20" s="403"/>
      <c r="M20" s="403"/>
      <c r="P20" s="59"/>
      <c r="Q20" s="59"/>
    </row>
    <row r="21" spans="1:13" s="51" customFormat="1" ht="36.75" customHeight="1">
      <c r="A21" s="59">
        <v>5</v>
      </c>
      <c r="B21" s="403"/>
      <c r="C21" s="403"/>
      <c r="D21" s="403"/>
      <c r="E21" s="403"/>
      <c r="F21" s="403"/>
      <c r="G21" s="50"/>
      <c r="H21" s="403"/>
      <c r="I21" s="403"/>
      <c r="J21" s="403"/>
      <c r="K21" s="403"/>
      <c r="L21" s="403"/>
      <c r="M21" s="403"/>
    </row>
    <row r="22" spans="2:13" s="51" customFormat="1" ht="12.75">
      <c r="B22" s="403"/>
      <c r="C22" s="403"/>
      <c r="D22" s="403"/>
      <c r="E22" s="403"/>
      <c r="F22" s="403"/>
      <c r="G22" s="50"/>
      <c r="H22" s="403"/>
      <c r="I22" s="403"/>
      <c r="J22" s="403"/>
      <c r="K22" s="403"/>
      <c r="L22" s="403"/>
      <c r="M22" s="403"/>
    </row>
    <row r="23" spans="5:8" ht="12.75">
      <c r="E23" s="3"/>
      <c r="F23" s="3"/>
      <c r="G23" s="3"/>
      <c r="H23" s="3"/>
    </row>
    <row r="24" spans="1:8" s="1" customFormat="1" ht="12.75">
      <c r="A24" s="1" t="s">
        <v>87</v>
      </c>
      <c r="E24" s="4"/>
      <c r="F24" s="4"/>
      <c r="G24" s="4"/>
      <c r="H24" s="4"/>
    </row>
    <row r="25" spans="1:8" s="1" customFormat="1" ht="12.75">
      <c r="A25" s="67" t="s">
        <v>42</v>
      </c>
      <c r="B25" s="1" t="s">
        <v>95</v>
      </c>
      <c r="E25" s="4"/>
      <c r="F25" s="4"/>
      <c r="G25" s="4"/>
      <c r="H25" s="4"/>
    </row>
    <row r="26" spans="1:2" s="1" customFormat="1" ht="12.75">
      <c r="A26" s="67" t="s">
        <v>43</v>
      </c>
      <c r="B26" s="1" t="s">
        <v>96</v>
      </c>
    </row>
    <row r="27" s="1" customFormat="1" ht="12.75">
      <c r="B27" s="1" t="s">
        <v>97</v>
      </c>
    </row>
    <row r="28" spans="1:2" s="1" customFormat="1" ht="12.75">
      <c r="A28" s="67" t="s">
        <v>44</v>
      </c>
      <c r="B28" s="1" t="s">
        <v>98</v>
      </c>
    </row>
    <row r="29" s="1" customFormat="1" ht="12.75">
      <c r="B29" s="1" t="s">
        <v>99</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88" t="s">
        <v>66</v>
      </c>
      <c r="J32" s="1"/>
      <c r="K32" s="1"/>
      <c r="R32" s="1"/>
      <c r="S32" s="1"/>
      <c r="T32" s="1"/>
      <c r="U32" s="1"/>
      <c r="V32" s="1"/>
      <c r="W32" s="1"/>
      <c r="X32" s="1"/>
      <c r="Y32" s="1"/>
    </row>
    <row r="33" spans="5:25" ht="15">
      <c r="E33" s="3"/>
      <c r="F33" s="3"/>
      <c r="G33" s="3"/>
      <c r="H33" s="3"/>
      <c r="I33" s="30" t="s">
        <v>77</v>
      </c>
      <c r="J33" s="87"/>
      <c r="R33" s="1"/>
      <c r="S33" s="1"/>
      <c r="T33" s="1"/>
      <c r="U33" s="1"/>
      <c r="V33" s="1"/>
      <c r="W33" s="1"/>
      <c r="X33" s="1"/>
      <c r="Y33" s="1"/>
    </row>
    <row r="34" spans="5:25" ht="15">
      <c r="E34" s="3"/>
      <c r="F34" s="3"/>
      <c r="G34" s="3"/>
      <c r="H34" s="3"/>
      <c r="I34" s="30"/>
      <c r="J34" s="87" t="s">
        <v>67</v>
      </c>
      <c r="R34" s="1"/>
      <c r="S34" s="1"/>
      <c r="T34" s="1"/>
      <c r="U34" s="1"/>
      <c r="V34" s="1"/>
      <c r="W34" s="1"/>
      <c r="X34" s="1"/>
      <c r="Y34" s="1"/>
    </row>
    <row r="35" spans="5:25" ht="15">
      <c r="E35" s="3"/>
      <c r="F35" s="3"/>
      <c r="G35" s="3" t="s">
        <v>83</v>
      </c>
      <c r="H35" s="3"/>
      <c r="I35" s="30"/>
      <c r="J35" s="87" t="s">
        <v>68</v>
      </c>
      <c r="R35" s="1"/>
      <c r="S35" s="1"/>
      <c r="T35" s="1"/>
      <c r="U35" s="1"/>
      <c r="V35" s="1"/>
      <c r="W35" s="1"/>
      <c r="X35" s="1"/>
      <c r="Y35" s="1"/>
    </row>
    <row r="36" spans="5:10" ht="15">
      <c r="E36" s="3"/>
      <c r="F36" s="3"/>
      <c r="G36" s="3"/>
      <c r="H36" s="3"/>
      <c r="I36" s="30"/>
      <c r="J36" s="87" t="s">
        <v>69</v>
      </c>
    </row>
    <row r="37" spans="5:9" ht="15">
      <c r="E37" s="3"/>
      <c r="F37" s="3"/>
      <c r="G37" s="3"/>
      <c r="H37" s="3"/>
      <c r="I37" s="30" t="s">
        <v>78</v>
      </c>
    </row>
    <row r="38" spans="9:10" ht="15">
      <c r="I38" s="30"/>
      <c r="J38" t="s">
        <v>70</v>
      </c>
    </row>
    <row r="39" spans="9:10" ht="15">
      <c r="I39" s="30"/>
      <c r="J39" t="s">
        <v>71</v>
      </c>
    </row>
    <row r="40" spans="9:10" ht="15">
      <c r="I40" s="30"/>
      <c r="J40" t="s">
        <v>72</v>
      </c>
    </row>
    <row r="41" ht="15">
      <c r="I41" s="30" t="s">
        <v>79</v>
      </c>
    </row>
    <row r="42" spans="9:10" ht="15">
      <c r="I42" s="30"/>
      <c r="J42" t="s">
        <v>73</v>
      </c>
    </row>
    <row r="43" spans="9:10" ht="15">
      <c r="I43" s="30"/>
      <c r="J43" t="s">
        <v>0</v>
      </c>
    </row>
    <row r="44" spans="9:10" ht="15">
      <c r="I44" s="30"/>
      <c r="J44" t="s">
        <v>1</v>
      </c>
    </row>
    <row r="45" spans="9:10" ht="15">
      <c r="I45" s="30"/>
      <c r="J45" t="s">
        <v>2</v>
      </c>
    </row>
    <row r="46" spans="9:10" ht="15.75">
      <c r="I46" s="88"/>
      <c r="J46" s="30"/>
    </row>
    <row r="47" spans="9:10" ht="15.75">
      <c r="I47" s="88" t="s">
        <v>3</v>
      </c>
      <c r="J47" s="30"/>
    </row>
    <row r="48" ht="15">
      <c r="I48" s="30" t="s">
        <v>79</v>
      </c>
    </row>
    <row r="49" spans="9:10" ht="15">
      <c r="I49" s="30"/>
      <c r="J49" t="s">
        <v>4</v>
      </c>
    </row>
    <row r="50" spans="9:10" ht="15">
      <c r="I50" s="30"/>
      <c r="J50" t="s">
        <v>5</v>
      </c>
    </row>
    <row r="51" spans="9:10" ht="15">
      <c r="I51" s="30"/>
      <c r="J51" t="s">
        <v>6</v>
      </c>
    </row>
    <row r="52" spans="9:10" ht="15">
      <c r="I52" s="30"/>
      <c r="J52" t="s">
        <v>7</v>
      </c>
    </row>
    <row r="53" ht="15">
      <c r="I53" s="30" t="s">
        <v>78</v>
      </c>
    </row>
    <row r="54" spans="9:10" ht="15">
      <c r="I54" s="30"/>
      <c r="J54" t="s">
        <v>8</v>
      </c>
    </row>
    <row r="55" spans="9:10" ht="15">
      <c r="I55" s="30"/>
      <c r="J55" t="s">
        <v>9</v>
      </c>
    </row>
    <row r="56" spans="9:10" ht="15">
      <c r="I56" s="30"/>
      <c r="J56" t="s">
        <v>10</v>
      </c>
    </row>
    <row r="57" ht="15">
      <c r="I57" s="30" t="s">
        <v>77</v>
      </c>
    </row>
    <row r="58" spans="9:10" ht="15">
      <c r="I58" s="30"/>
      <c r="J58" t="s">
        <v>11</v>
      </c>
    </row>
    <row r="59" ht="12.75">
      <c r="J59" t="s">
        <v>12</v>
      </c>
    </row>
    <row r="60" ht="12.75">
      <c r="J60" t="s">
        <v>13</v>
      </c>
    </row>
    <row r="61" ht="12.75">
      <c r="J61" t="s">
        <v>14</v>
      </c>
    </row>
  </sheetData>
  <sheetProtection/>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6" r:id="rId2"/>
  <headerFooter alignWithMargins="0">
    <oddFooter>&amp;L&amp;F&amp;C&amp;A    &amp;P of &amp;N&amp;R&amp;D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43"/>
  <sheetViews>
    <sheetView zoomScale="75" zoomScaleNormal="75" zoomScalePageLayoutView="0" workbookViewId="0" topLeftCell="A1">
      <selection activeCell="B4" sqref="B4"/>
    </sheetView>
  </sheetViews>
  <sheetFormatPr defaultColWidth="8.8515625" defaultRowHeight="12.75"/>
  <cols>
    <col min="1" max="1" width="45.421875" style="0" customWidth="1"/>
    <col min="2" max="2" width="18.7109375" style="0" customWidth="1"/>
    <col min="3" max="3" width="21.140625" style="269" bestFit="1" customWidth="1"/>
    <col min="4" max="4" width="10.28125" style="269" bestFit="1" customWidth="1"/>
    <col min="5" max="5" width="40.7109375" style="269" customWidth="1"/>
    <col min="6" max="6" width="26.140625" style="269" bestFit="1" customWidth="1"/>
    <col min="7" max="7" width="5.140625" style="269" bestFit="1" customWidth="1"/>
    <col min="8" max="8" width="9.28125" style="0" bestFit="1" customWidth="1"/>
    <col min="9" max="9" width="10.28125" style="0" bestFit="1" customWidth="1"/>
    <col min="10" max="10" width="8.7109375" style="0" customWidth="1"/>
    <col min="11" max="11" width="9.00390625" style="0" customWidth="1"/>
    <col min="12" max="12" width="6.140625" style="0" bestFit="1" customWidth="1"/>
    <col min="13" max="13" width="6.28125" style="0" bestFit="1" customWidth="1"/>
    <col min="14" max="15" width="5.8515625" style="0" bestFit="1" customWidth="1"/>
    <col min="16" max="16" width="4.28125" style="0" bestFit="1" customWidth="1"/>
    <col min="17" max="17" width="1.7109375" style="0" customWidth="1"/>
    <col min="18" max="18" width="70.28125" style="0" customWidth="1"/>
    <col min="19" max="19" width="12.00390625" style="4" customWidth="1"/>
    <col min="20" max="20" width="13.421875" style="269" customWidth="1"/>
  </cols>
  <sheetData>
    <row r="1" spans="1:20" ht="18" customHeight="1">
      <c r="A1" s="6" t="str">
        <f>+'Tab B Cost &amp; Schedule Estimate'!B1</f>
        <v>Cost Center:</v>
      </c>
      <c r="B1" s="393">
        <f>+'Tab A Description'!B3</f>
        <v>9418</v>
      </c>
      <c r="C1"/>
      <c r="E1"/>
      <c r="F1" s="6"/>
      <c r="G1" s="6"/>
      <c r="I1" s="7"/>
      <c r="S1"/>
      <c r="T1"/>
    </row>
    <row r="2" spans="1:20" ht="18" customHeight="1">
      <c r="A2" s="6" t="str">
        <f>+'Tab B Cost &amp; Schedule Estimate'!B2</f>
        <v>Job Number:</v>
      </c>
      <c r="B2" s="393">
        <f>+'Tab A Description'!B4</f>
        <v>7400</v>
      </c>
      <c r="C2"/>
      <c r="E2"/>
      <c r="F2" s="6"/>
      <c r="G2" s="6"/>
      <c r="I2" s="7"/>
      <c r="S2"/>
      <c r="T2"/>
    </row>
    <row r="3" spans="1:20" ht="18" customHeight="1">
      <c r="A3" s="6">
        <f>+'Tab B Cost &amp; Schedule Estimate'!B3</f>
        <v>9418</v>
      </c>
      <c r="B3" s="393">
        <v>9418</v>
      </c>
      <c r="C3"/>
      <c r="E3"/>
      <c r="F3" s="6"/>
      <c r="G3" s="6"/>
      <c r="I3" s="7"/>
      <c r="S3"/>
      <c r="T3"/>
    </row>
    <row r="4" spans="1:20" ht="18" customHeight="1">
      <c r="A4" s="6" t="str">
        <f>+'Tab B Cost &amp; Schedule Estimate'!B4</f>
        <v>Job Manager: </v>
      </c>
      <c r="B4" s="393" t="str">
        <f>+'Tab A Description'!B6</f>
        <v>Tim Stevenson</v>
      </c>
      <c r="C4"/>
      <c r="E4"/>
      <c r="F4" s="6"/>
      <c r="G4" s="6"/>
      <c r="I4" s="7"/>
      <c r="S4"/>
      <c r="T4"/>
    </row>
    <row r="5" spans="3:20" ht="12.75">
      <c r="C5"/>
      <c r="D5"/>
      <c r="E5"/>
      <c r="F5"/>
      <c r="G5"/>
      <c r="S5"/>
      <c r="T5"/>
    </row>
    <row r="6" spans="1:9" ht="20.25">
      <c r="A6" s="6"/>
      <c r="B6" s="6"/>
      <c r="C6"/>
      <c r="D6" s="277"/>
      <c r="E6" s="278"/>
      <c r="F6"/>
      <c r="G6"/>
      <c r="I6" s="269"/>
    </row>
    <row r="7" spans="1:9" ht="12.75">
      <c r="A7" s="8"/>
      <c r="B7" s="8"/>
      <c r="C7" s="8"/>
      <c r="D7" s="279"/>
      <c r="E7" s="279"/>
      <c r="F7" s="8"/>
      <c r="G7" s="8"/>
      <c r="H7" s="8"/>
      <c r="I7" s="270"/>
    </row>
    <row r="8" spans="1:9" ht="18.75" thickBot="1">
      <c r="A8" s="271" t="s">
        <v>22</v>
      </c>
      <c r="B8" s="280"/>
      <c r="C8" s="280"/>
      <c r="D8" s="281"/>
      <c r="E8" s="281"/>
      <c r="F8" s="282" t="s">
        <v>23</v>
      </c>
      <c r="G8" s="283"/>
      <c r="H8" s="283"/>
      <c r="I8" s="284"/>
    </row>
    <row r="9" spans="1:9" ht="12.75">
      <c r="A9" s="285"/>
      <c r="C9"/>
      <c r="D9" s="277"/>
      <c r="E9" s="277"/>
      <c r="F9"/>
      <c r="G9"/>
      <c r="I9" s="269"/>
    </row>
    <row r="10" spans="1:9" ht="12.75">
      <c r="A10" s="285" t="s">
        <v>74</v>
      </c>
      <c r="B10" s="45"/>
      <c r="C10" s="45"/>
      <c r="D10" s="278"/>
      <c r="E10" s="278"/>
      <c r="F10" s="45"/>
      <c r="G10" s="45"/>
      <c r="H10" s="45"/>
      <c r="I10" s="286"/>
    </row>
    <row r="11" spans="1:9" ht="12.75">
      <c r="A11" s="408"/>
      <c r="B11" s="409"/>
      <c r="C11" s="48"/>
      <c r="D11" s="288"/>
      <c r="E11" s="288"/>
      <c r="F11" s="48"/>
      <c r="G11" s="48"/>
      <c r="H11" s="46"/>
      <c r="I11" s="289"/>
    </row>
    <row r="12" spans="1:9" ht="12.75">
      <c r="A12" s="285"/>
      <c r="B12" s="45"/>
      <c r="C12" s="45"/>
      <c r="D12" s="278"/>
      <c r="E12" s="278"/>
      <c r="F12" s="45"/>
      <c r="G12" s="45"/>
      <c r="H12" s="45"/>
      <c r="I12" s="286"/>
    </row>
    <row r="13" spans="1:9" ht="12.75">
      <c r="A13" s="290"/>
      <c r="B13" s="290"/>
      <c r="C13" s="290"/>
      <c r="D13" s="291"/>
      <c r="E13" s="292"/>
      <c r="F13" s="293"/>
      <c r="G13" s="272"/>
      <c r="H13" s="294"/>
      <c r="I13" s="295"/>
    </row>
    <row r="14" spans="1:9" ht="20.25">
      <c r="A14" s="394" t="s">
        <v>153</v>
      </c>
      <c r="B14" s="290"/>
      <c r="C14" s="290"/>
      <c r="D14" s="291"/>
      <c r="E14" s="292"/>
      <c r="F14" s="293"/>
      <c r="G14" s="272"/>
      <c r="H14" s="294"/>
      <c r="I14" s="295"/>
    </row>
    <row r="15" spans="1:9" ht="12.75">
      <c r="A15" s="296"/>
      <c r="B15" s="297"/>
      <c r="C15" s="297"/>
      <c r="D15" s="291"/>
      <c r="E15" s="292"/>
      <c r="F15" s="287"/>
      <c r="G15" s="272"/>
      <c r="H15" s="298"/>
      <c r="I15" s="295"/>
    </row>
    <row r="16" spans="1:9" ht="12.75">
      <c r="A16" s="296"/>
      <c r="B16" s="297"/>
      <c r="C16" s="297"/>
      <c r="D16" s="291"/>
      <c r="E16" s="292"/>
      <c r="F16" s="299"/>
      <c r="G16" s="272"/>
      <c r="H16" s="294"/>
      <c r="I16" s="295"/>
    </row>
    <row r="17" spans="1:9" ht="12.75">
      <c r="A17" s="296"/>
      <c r="B17" s="297"/>
      <c r="C17" s="300"/>
      <c r="D17" s="291"/>
      <c r="E17" s="292"/>
      <c r="F17" s="293"/>
      <c r="G17" s="272"/>
      <c r="H17" s="294"/>
      <c r="I17" s="295"/>
    </row>
    <row r="18" spans="1:9" ht="12.75">
      <c r="A18" s="296"/>
      <c r="B18" s="297"/>
      <c r="C18" s="300"/>
      <c r="D18" s="291"/>
      <c r="E18" s="292"/>
      <c r="F18" s="293"/>
      <c r="G18" s="272"/>
      <c r="H18" s="294"/>
      <c r="I18" s="295"/>
    </row>
    <row r="19" spans="1:9" ht="12.75">
      <c r="A19" s="296"/>
      <c r="B19" s="297"/>
      <c r="C19" s="300"/>
      <c r="D19" s="291"/>
      <c r="E19" s="292"/>
      <c r="F19" s="293"/>
      <c r="G19" s="272"/>
      <c r="H19" s="294"/>
      <c r="I19" s="295"/>
    </row>
    <row r="20" spans="1:9" ht="12.75">
      <c r="A20" s="301"/>
      <c r="B20" s="297"/>
      <c r="C20" s="297"/>
      <c r="D20" s="291"/>
      <c r="E20" s="292"/>
      <c r="F20" s="287"/>
      <c r="G20" s="272"/>
      <c r="H20" s="298"/>
      <c r="I20" s="295"/>
    </row>
    <row r="21" spans="1:9" ht="12.75">
      <c r="A21" s="296"/>
      <c r="B21" s="297"/>
      <c r="C21" s="300"/>
      <c r="D21" s="291"/>
      <c r="E21" s="292"/>
      <c r="F21" s="293"/>
      <c r="G21" s="272"/>
      <c r="H21" s="294"/>
      <c r="I21" s="295"/>
    </row>
    <row r="22" spans="1:9" ht="12.75">
      <c r="A22" s="302"/>
      <c r="B22" s="297"/>
      <c r="C22" s="297"/>
      <c r="D22" s="291"/>
      <c r="E22" s="303"/>
      <c r="F22" s="304"/>
      <c r="G22" s="272"/>
      <c r="H22" s="294"/>
      <c r="I22" s="295"/>
    </row>
    <row r="23" spans="1:9" ht="12.75">
      <c r="A23" s="296"/>
      <c r="B23" s="297"/>
      <c r="C23" s="300"/>
      <c r="D23" s="291"/>
      <c r="E23" s="292"/>
      <c r="F23" s="293"/>
      <c r="G23" s="272"/>
      <c r="H23" s="294"/>
      <c r="I23" s="295"/>
    </row>
    <row r="24" spans="1:9" ht="12.75">
      <c r="A24" s="301"/>
      <c r="B24" s="297"/>
      <c r="C24" s="297"/>
      <c r="D24" s="292"/>
      <c r="E24" s="292"/>
      <c r="F24" s="304"/>
      <c r="G24" s="272"/>
      <c r="H24" s="294"/>
      <c r="I24" s="295"/>
    </row>
    <row r="25" spans="1:9" ht="12.75">
      <c r="A25" s="306"/>
      <c r="B25" s="311"/>
      <c r="C25" s="312"/>
      <c r="D25" s="307"/>
      <c r="E25" s="307"/>
      <c r="F25" s="313"/>
      <c r="G25" s="313"/>
      <c r="H25" s="313"/>
      <c r="I25" s="309"/>
    </row>
    <row r="26" spans="1:9" ht="12.75">
      <c r="A26" s="306"/>
      <c r="B26" s="311"/>
      <c r="C26" s="312"/>
      <c r="D26" s="307"/>
      <c r="E26" s="307"/>
      <c r="F26" s="313"/>
      <c r="G26" s="314"/>
      <c r="H26" s="310"/>
      <c r="I26" s="295"/>
    </row>
    <row r="27" spans="1:9" ht="12.75">
      <c r="A27" s="305"/>
      <c r="B27" s="297"/>
      <c r="C27" s="315"/>
      <c r="D27" s="307"/>
      <c r="E27" s="307"/>
      <c r="F27" s="290"/>
      <c r="G27" s="290"/>
      <c r="H27" s="290"/>
      <c r="I27" s="273"/>
    </row>
    <row r="28" spans="1:9" ht="12.75">
      <c r="A28" s="305"/>
      <c r="B28" s="297"/>
      <c r="C28" s="315"/>
      <c r="D28" s="316"/>
      <c r="E28" s="307"/>
      <c r="F28" s="308"/>
      <c r="G28" s="290"/>
      <c r="H28" s="317"/>
      <c r="I28" s="295"/>
    </row>
    <row r="29" spans="1:9" ht="12.75">
      <c r="A29" s="318"/>
      <c r="B29" s="319"/>
      <c r="C29" s="315"/>
      <c r="D29" s="307"/>
      <c r="E29" s="307"/>
      <c r="F29" s="290"/>
      <c r="G29" s="290"/>
      <c r="H29" s="290"/>
      <c r="I29" s="273"/>
    </row>
    <row r="30" spans="1:9" ht="12.75">
      <c r="A30" s="305"/>
      <c r="B30" s="297"/>
      <c r="C30" s="315"/>
      <c r="D30" s="307"/>
      <c r="E30" s="307"/>
      <c r="F30" s="290"/>
      <c r="G30" s="290"/>
      <c r="H30" s="290"/>
      <c r="I30" s="273"/>
    </row>
    <row r="31" spans="1:9" ht="13.5" thickBot="1">
      <c r="A31" s="305"/>
      <c r="B31" s="297"/>
      <c r="C31" s="315"/>
      <c r="D31" s="307"/>
      <c r="E31" s="307"/>
      <c r="F31" s="290"/>
      <c r="G31" s="46"/>
      <c r="H31" s="46"/>
      <c r="I31" s="320"/>
    </row>
    <row r="32" spans="1:9" ht="12.75">
      <c r="A32" s="305"/>
      <c r="B32" s="297"/>
      <c r="C32" s="315"/>
      <c r="D32" s="307"/>
      <c r="E32" s="321" t="s">
        <v>105</v>
      </c>
      <c r="F32" s="274"/>
      <c r="G32" s="290"/>
      <c r="H32" s="322"/>
      <c r="I32" s="323"/>
    </row>
    <row r="33" spans="1:9" ht="12.75">
      <c r="A33" s="305"/>
      <c r="B33" s="297"/>
      <c r="C33" s="315"/>
      <c r="D33" s="307"/>
      <c r="E33" s="324" t="s">
        <v>106</v>
      </c>
      <c r="F33" s="275"/>
      <c r="G33" s="317"/>
      <c r="H33" s="325"/>
      <c r="I33" s="326"/>
    </row>
    <row r="34" spans="1:9" ht="12.75">
      <c r="A34" s="305"/>
      <c r="B34" s="297"/>
      <c r="C34" s="315"/>
      <c r="D34" s="307"/>
      <c r="E34" s="324" t="s">
        <v>107</v>
      </c>
      <c r="F34" s="275"/>
      <c r="G34" s="317"/>
      <c r="H34" s="325"/>
      <c r="I34" s="326"/>
    </row>
    <row r="35" spans="1:9" ht="12.75">
      <c r="A35" s="305"/>
      <c r="B35" s="297"/>
      <c r="C35" s="315"/>
      <c r="D35" s="307"/>
      <c r="E35" s="324" t="s">
        <v>108</v>
      </c>
      <c r="F35" s="275"/>
      <c r="G35" s="317"/>
      <c r="H35" s="325"/>
      <c r="I35" s="326"/>
    </row>
    <row r="36" spans="1:9" ht="12.75">
      <c r="A36" s="305"/>
      <c r="B36" s="297"/>
      <c r="C36" s="315"/>
      <c r="D36" s="307"/>
      <c r="E36" s="324" t="s">
        <v>109</v>
      </c>
      <c r="F36" s="275"/>
      <c r="G36" s="317"/>
      <c r="H36" s="325"/>
      <c r="I36" s="326"/>
    </row>
    <row r="37" spans="1:9" ht="12.75">
      <c r="A37" s="305"/>
      <c r="B37" s="297"/>
      <c r="C37" s="315"/>
      <c r="D37" s="307"/>
      <c r="E37" s="324" t="s">
        <v>110</v>
      </c>
      <c r="F37" s="275"/>
      <c r="G37" s="317"/>
      <c r="H37" s="325"/>
      <c r="I37" s="326"/>
    </row>
    <row r="38" spans="1:9" ht="12.75">
      <c r="A38" s="305"/>
      <c r="B38" s="297"/>
      <c r="C38" s="315"/>
      <c r="D38" s="307"/>
      <c r="E38" s="324" t="s">
        <v>111</v>
      </c>
      <c r="F38" s="275"/>
      <c r="G38" s="317"/>
      <c r="H38" s="325"/>
      <c r="I38" s="326"/>
    </row>
    <row r="39" spans="1:9" ht="12.75">
      <c r="A39" s="305"/>
      <c r="B39" s="297"/>
      <c r="C39" s="315"/>
      <c r="D39" s="307"/>
      <c r="E39" s="324" t="s">
        <v>112</v>
      </c>
      <c r="F39" s="275"/>
      <c r="G39" s="317"/>
      <c r="H39" s="325"/>
      <c r="I39" s="326"/>
    </row>
    <row r="40" spans="1:9" ht="12.75">
      <c r="A40" s="305"/>
      <c r="B40" s="297"/>
      <c r="C40" s="315"/>
      <c r="D40" s="307"/>
      <c r="E40" s="324" t="s">
        <v>114</v>
      </c>
      <c r="F40" s="275"/>
      <c r="G40" s="317"/>
      <c r="H40" s="325"/>
      <c r="I40" s="326"/>
    </row>
    <row r="41" spans="1:9" ht="13.5" thickBot="1">
      <c r="A41" s="305"/>
      <c r="B41" s="297"/>
      <c r="C41" s="315"/>
      <c r="D41" s="307"/>
      <c r="E41" s="327" t="s">
        <v>113</v>
      </c>
      <c r="F41" s="276"/>
      <c r="G41" s="317"/>
      <c r="H41" s="325"/>
      <c r="I41" s="326"/>
    </row>
    <row r="42" spans="1:9" ht="12.75">
      <c r="A42" s="305"/>
      <c r="B42" s="297"/>
      <c r="C42" s="315"/>
      <c r="D42" s="307"/>
      <c r="E42" s="307"/>
      <c r="F42" s="290"/>
      <c r="G42" s="290"/>
      <c r="H42" s="322"/>
      <c r="I42" s="323"/>
    </row>
    <row r="43" spans="1:9" ht="12.75">
      <c r="A43" s="305"/>
      <c r="B43" s="297"/>
      <c r="C43" s="315"/>
      <c r="D43" s="307"/>
      <c r="E43" s="307"/>
      <c r="F43" s="317" t="s">
        <v>86</v>
      </c>
      <c r="G43" s="290"/>
      <c r="H43" s="328"/>
      <c r="I43" s="329"/>
    </row>
  </sheetData>
  <sheetProtection/>
  <mergeCells count="1">
    <mergeCell ref="A11:B11"/>
  </mergeCells>
  <printOptions gridLines="1"/>
  <pageMargins left="0.21" right="0.2" top="1" bottom="1" header="0.5" footer="0.5"/>
  <pageSetup fitToHeight="1" fitToWidth="1" horizontalDpi="600" verticalDpi="600" orientation="landscape" scale="72"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2010-04-27T11:22:16Z</cp:lastPrinted>
  <dcterms:created xsi:type="dcterms:W3CDTF">2001-10-24T18:11:20Z</dcterms:created>
  <dcterms:modified xsi:type="dcterms:W3CDTF">2010-10-20T15:41:19Z</dcterms:modified>
  <cp:category/>
  <cp:version/>
  <cp:contentType/>
  <cp:contentStatus/>
</cp:coreProperties>
</file>