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Excel_BuiltIn_Print_Area_2_1">'Tab B Cost &amp; Schedule Estimate'!$A$1:$BU$110</definedName>
    <definedName name="_xlnm.Print_Area" localSheetId="0">'Tab A Description'!$A$1:$B$30</definedName>
    <definedName name="_xlnm.Print_Area" localSheetId="1">'Tab B Cost &amp; Schedule Estimate'!$A$1:$AW$112</definedName>
    <definedName name="_xlnm.Print_Area" localSheetId="2">('Tab C Risk and uncertainty'!$A$1:$Q$25,'Tab C Risk and uncertainty'!$A$27:$Q$57)</definedName>
    <definedName name="_xlnm.Print_Titles" localSheetId="1">'Tab B Cost &amp; Schedule Estimate'!$1:$8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49" authorId="0">
      <text>
        <r>
          <rPr>
            <sz val="10"/>
            <rFont val="Arial"/>
            <family val="2"/>
          </rPr>
          <t>incl force calcs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>assumption that some CAMAC replacements might be a PC-based system</t>
        </r>
      </text>
    </comment>
    <comment ref="A13" authorId="0">
      <text>
        <r>
          <rPr>
            <sz val="10"/>
            <rFont val="Arial"/>
            <family val="2"/>
          </rPr>
          <t xml:space="preserve">D-Tacq price range, incl. LEMO transition panels
</t>
        </r>
      </text>
    </comment>
    <comment ref="A18" authorId="0">
      <text>
        <r>
          <rPr>
            <sz val="10"/>
            <rFont val="Arial"/>
            <family val="2"/>
          </rPr>
          <t>used Sep2009 NSTX NTC networking upgrade Henderson CDR info as a basis. Since we need ~16 new NTC network drops, NTC patch fibers, (2) 18-ckt trunk lines, cassettes, (2) cassettes boxes.</t>
        </r>
      </text>
    </comment>
    <comment ref="A19" authorId="0">
      <text>
        <r>
          <rPr>
            <sz val="10"/>
            <rFont val="Arial"/>
            <family val="2"/>
          </rPr>
          <t>used Sep2009 NSTX NTC networking upgrade Henderson CDR info as a basis. Since we need ~16 new NTC network drops, buy a new switch (assume existing at capacity), 24 SFP 100 Mbit optic ports, 16 media convertors.</t>
        </r>
      </text>
    </comment>
    <comment ref="A20" authorId="0">
      <text>
        <r>
          <rPr>
            <sz val="10"/>
            <rFont val="Arial"/>
            <family val="2"/>
          </rPr>
          <t xml:space="preserve">systran, PCS sample clock, lawson/dymec, CAMAC, facclk, LDGIS, piezo valve driver, </t>
        </r>
      </text>
    </comment>
    <comment ref="A22" authorId="0">
      <text>
        <r>
          <rPr>
            <sz val="10"/>
            <rFont val="Arial"/>
            <family val="2"/>
          </rPr>
          <t>Something like DL385, and PCIexpress adapter for Vmetro</t>
        </r>
      </text>
    </comment>
  </commentList>
</comments>
</file>

<file path=xl/sharedStrings.xml><?xml version="1.0" encoding="utf-8"?>
<sst xmlns="http://schemas.openxmlformats.org/spreadsheetml/2006/main" count="338" uniqueCount="241">
  <si>
    <t>Work Approval Form (WAF)</t>
  </si>
  <si>
    <t>Cost Center:</t>
  </si>
  <si>
    <t>Job Number:</t>
  </si>
  <si>
    <t xml:space="preserve">Job Title: </t>
  </si>
  <si>
    <t>Central I&amp;C and Data Acquisition</t>
  </si>
  <si>
    <t xml:space="preserve">Job Manager: </t>
  </si>
  <si>
    <t>Paul Sichta</t>
  </si>
  <si>
    <t>Description:</t>
  </si>
  <si>
    <t>Schedule:</t>
  </si>
  <si>
    <t>Approvals:</t>
  </si>
  <si>
    <t xml:space="preserve">Project Manager                                                                  </t>
  </si>
  <si>
    <t xml:space="preserve"> </t>
  </si>
  <si>
    <t xml:space="preserve">Engineering Department Head                                               </t>
  </si>
  <si>
    <t>Estimate (user input)</t>
  </si>
  <si>
    <t>SCHEDULE</t>
  </si>
  <si>
    <t>FY10$K</t>
  </si>
  <si>
    <t>HOURS (priced at FY10 rates)</t>
  </si>
  <si>
    <t>%</t>
  </si>
  <si>
    <t>FY09</t>
  </si>
  <si>
    <t>FY10</t>
  </si>
  <si>
    <t>FY11</t>
  </si>
  <si>
    <t>FY12</t>
  </si>
  <si>
    <t>USER INPUT TASKS AND DESCRIPTIONS</t>
  </si>
  <si>
    <t>USER INPUT</t>
  </si>
  <si>
    <t>Calculated</t>
  </si>
  <si>
    <t>task</t>
  </si>
  <si>
    <t xml:space="preserve">TASK DESCRIPTION </t>
  </si>
  <si>
    <t>Resp</t>
  </si>
  <si>
    <t xml:space="preserve"> Logical Pre-requisites (one task numbers in each column ,any order)</t>
  </si>
  <si>
    <t>User Input Start Date (optional)</t>
  </si>
  <si>
    <t>START DATE</t>
  </si>
  <si>
    <t>FINISH DATE</t>
  </si>
  <si>
    <t>actual= A</t>
  </si>
  <si>
    <t>M&amp;S (41)</t>
  </si>
  <si>
    <t>CREDIT CARD (43)</t>
  </si>
  <si>
    <t>OTHER (39)</t>
  </si>
  <si>
    <t>TRAVEL (35)</t>
  </si>
  <si>
    <t>OVERTIME (31)</t>
  </si>
  <si>
    <t>EA** EM (analysis engr)</t>
  </si>
  <si>
    <t>EA** (Designer)</t>
  </si>
  <si>
    <t>EC** EM (computing Engr)</t>
  </si>
  <si>
    <t>EC** SB (Computing Tech)</t>
  </si>
  <si>
    <t>EC** TB (Computing Tech)</t>
  </si>
  <si>
    <t>EE** EM (Elctr Engr)</t>
  </si>
  <si>
    <t>EE** SM (Senior Electr Tech)</t>
  </si>
  <si>
    <t>EE** SB (Electr Tech)</t>
  </si>
  <si>
    <t>EE** TB (Electr Tech)</t>
  </si>
  <si>
    <t>EM** EM (FO&amp;M Engr)</t>
  </si>
  <si>
    <t>EM** SM Senior Tech)</t>
  </si>
  <si>
    <t>EM** SB (FO&amp;M Tech)</t>
  </si>
  <si>
    <t>EM** TB (FO&amp;M Tech)</t>
  </si>
  <si>
    <t>DP** SB/TB (HP Tech)</t>
  </si>
  <si>
    <t>R*** RM (Researcher)</t>
  </si>
  <si>
    <t>D*** RM2 (Researcher)</t>
  </si>
  <si>
    <t>FC** AM (P&amp;C Officer)</t>
  </si>
  <si>
    <t>COST CONTIGNECY %</t>
  </si>
  <si>
    <t>SCHED CONTIGNECY %</t>
  </si>
  <si>
    <t>Contingency</t>
  </si>
  <si>
    <t>Names of req'd skills if known</t>
  </si>
  <si>
    <t>Basis of Estimate Category</t>
  </si>
  <si>
    <t>numb</t>
  </si>
  <si>
    <t>P3 cross ref (optinal)</t>
  </si>
  <si>
    <t>This upgrade will be capable of producing plasmas on the order of 10 seconds; to-date they are less than two seconds. For dozens of CAMAC and PC-based data acquisition systems this will require an upgrade, and in some cases replacement.  The real-time plasma control system may require an upgrade to accommodate additional input/output signals, control loops, and a longer control period.   The networks,  back-end compute servers, and data storage systems will need be upgraded to achieve reasonable performance for time-sensitive functions. Some test cell racks will be relocated; there will be a modest effort required to route the control, timing, and communication cabling and qualify the systems.</t>
  </si>
  <si>
    <t>Project Integration</t>
  </si>
  <si>
    <t>WBS Mgmnt &amp; Interfaces Coordination</t>
  </si>
  <si>
    <t>Sichta</t>
  </si>
  <si>
    <t>Mastrov</t>
  </si>
  <si>
    <t>Tchilin</t>
  </si>
  <si>
    <t>Assess workscope changes</t>
  </si>
  <si>
    <t>Massry</t>
  </si>
  <si>
    <t>Update System documents</t>
  </si>
  <si>
    <t>Final Design</t>
  </si>
  <si>
    <t>Disposition PDR Chits</t>
  </si>
  <si>
    <t>Delay design for NSTX run support</t>
  </si>
  <si>
    <t>35b</t>
  </si>
  <si>
    <t>PCS Software design analysis</t>
  </si>
  <si>
    <t>CAMAC Memory PCB design</t>
  </si>
  <si>
    <t>Wertenb</t>
  </si>
  <si>
    <t>CAMAC Replacement selection</t>
  </si>
  <si>
    <t>Cntr Stk diags data acq  design</t>
  </si>
  <si>
    <t>DAS upgrade for NSTX diagnostics</t>
  </si>
  <si>
    <t>I&amp;C effort due to NTC GIS rack move</t>
  </si>
  <si>
    <t>ECN &amp; new drawings</t>
  </si>
  <si>
    <t>FDR Prep</t>
  </si>
  <si>
    <t>Disposition FDR Chits</t>
  </si>
  <si>
    <t>Network Design</t>
  </si>
  <si>
    <t>Henders</t>
  </si>
  <si>
    <t>Procurement</t>
  </si>
  <si>
    <t>Wait for I&amp;C Procurement Start</t>
  </si>
  <si>
    <t>49c</t>
  </si>
  <si>
    <t>CAMAC Replacement proto</t>
  </si>
  <si>
    <t>49d</t>
  </si>
  <si>
    <t>CAMAC Replacement equipment</t>
  </si>
  <si>
    <t xml:space="preserve">CAMAC Memory module </t>
  </si>
  <si>
    <t>Networking equipment &amp; fiber optics</t>
  </si>
  <si>
    <t>GIS rack-move I&amp;C fiber optics &amp; equip.</t>
  </si>
  <si>
    <t>Fabrication/Programming</t>
  </si>
  <si>
    <t>Wait for I&amp;C Fabrication Start (per NSTX ops)</t>
  </si>
  <si>
    <t>I&amp;C Peer Review</t>
  </si>
  <si>
    <t>57b</t>
  </si>
  <si>
    <t>57c</t>
  </si>
  <si>
    <t>PCS Infrastructure code &amp; debug</t>
  </si>
  <si>
    <t xml:space="preserve">PSRTC code &amp; debug </t>
  </si>
  <si>
    <t>Update PSRTC Simulation models</t>
  </si>
  <si>
    <t>Hatcher</t>
  </si>
  <si>
    <t>PCS code &amp; debug</t>
  </si>
  <si>
    <t>61a</t>
  </si>
  <si>
    <t>CAMAC replacement proto</t>
  </si>
  <si>
    <t>61b</t>
  </si>
  <si>
    <t>CAMAC replacement - local software</t>
  </si>
  <si>
    <t>CAMAC replacement - MDSplus changes</t>
  </si>
  <si>
    <t>Cntr Stk diags data acq changes</t>
  </si>
  <si>
    <t>CAMAC Replacement systems fab.</t>
  </si>
  <si>
    <t>CAMAC Memory module fab.</t>
  </si>
  <si>
    <t>PCS – Support Transrex Firing Generator</t>
  </si>
  <si>
    <t>DAS programming for NSTX diags upgd</t>
  </si>
  <si>
    <t>Installation</t>
  </si>
  <si>
    <t>Wait for I&amp;C Installation Start (per NSTX ops)</t>
  </si>
  <si>
    <t>CAMAC Replacement systems install</t>
  </si>
  <si>
    <t>CAMAC Memory install</t>
  </si>
  <si>
    <t>73a</t>
  </si>
  <si>
    <t>NTC/DARM fiber &amp; network install</t>
  </si>
  <si>
    <t>install I&amp;C Thermocouple equipment</t>
  </si>
  <si>
    <t>Install I&amp;C due to NTC GIS rack relocation</t>
  </si>
  <si>
    <t>Testing</t>
  </si>
  <si>
    <t>CS Infrastructure tests</t>
  </si>
  <si>
    <t>PSRTC Simulation PTP-034</t>
  </si>
  <si>
    <t>PSRTC PTP-035</t>
  </si>
  <si>
    <t>84b</t>
  </si>
  <si>
    <t>PCS tesing</t>
  </si>
  <si>
    <t>Support ISTP-001</t>
  </si>
  <si>
    <t>CAMAC Replacement system tests</t>
  </si>
  <si>
    <t>CAMAC Memory bench tests</t>
  </si>
  <si>
    <t>CAMAC Memory field tests</t>
  </si>
  <si>
    <t>Cntr Stk diags testing</t>
  </si>
  <si>
    <t>test relocated I&amp;C GIS rack systems</t>
  </si>
  <si>
    <t>Project Ready for ISTP Target</t>
  </si>
  <si>
    <t>TOTALS</t>
  </si>
  <si>
    <t>TOTAL Preliminary Cost Estimate ($k)=</t>
  </si>
  <si>
    <t>Notes:</t>
  </si>
  <si>
    <t>CATEGORIZATION CODES:</t>
  </si>
  <si>
    <t>(1)  Procurement lead time:</t>
  </si>
  <si>
    <t>Weeks</t>
  </si>
  <si>
    <t>1 - National Standards</t>
  </si>
  <si>
    <t>Purchase orders-Commercial, off-the-shelf items</t>
  </si>
  <si>
    <t>2 - Engineering Judgement/Experience</t>
  </si>
  <si>
    <t>Purchase orders-Noncommercial items</t>
  </si>
  <si>
    <t>3 - Estimates/Data from External Sources (e.g., W7X, ATF, etc.)</t>
  </si>
  <si>
    <t>Subcontracts (non construction)</t>
  </si>
  <si>
    <t>4 - Previous PPPL/ORNL Experieince (e.g., TFTR, NSTX, PLT, etc.)</t>
  </si>
  <si>
    <t>Construction subcontracts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</si>
  <si>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</si>
  <si>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</si>
  <si>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</si>
  <si>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</si>
  <si>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</si>
  <si>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</si>
  <si>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</si>
  <si>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</si>
  <si>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</si>
  <si>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</si>
  <si>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</si>
  <si>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</si>
  <si>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</si>
  <si>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 xml:space="preserve">  -15%  / +25%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</si>
  <si>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</si>
  <si>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</si>
  <si>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</si>
  <si>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</si>
  <si>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</si>
  <si>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</si>
  <si>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</si>
  <si>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</si>
  <si>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</si>
  <si>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</si>
  <si>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</si>
  <si>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</si>
  <si>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U</t>
  </si>
  <si>
    <t>Data acquisition takes too long</t>
  </si>
  <si>
    <t>VU</t>
  </si>
  <si>
    <t>Upgrade additional data acq systems and/or networks, revise software</t>
  </si>
  <si>
    <t>Estimated impact is 0  months on the critical path.  Costs will be due to upgrading additional CAMAC systems.</t>
  </si>
  <si>
    <t>Loss of key personnel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</si>
  <si>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</si>
  <si>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</si>
  <si>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</si>
  <si>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</si>
  <si>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</si>
  <si>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</si>
  <si>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</si>
  <si>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</si>
  <si>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</si>
  <si>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</si>
  <si>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</si>
  <si>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</si>
  <si>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</si>
  <si>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</si>
  <si>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</si>
  <si>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</si>
  <si>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</si>
  <si>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</si>
  <si>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</si>
  <si>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</si>
  <si>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</si>
  <si>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</si>
  <si>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</si>
  <si>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</si>
  <si>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</si>
  <si>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</si>
  <si>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</si>
  <si>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</si>
  <si>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</si>
  <si>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</si>
  <si>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</si>
  <si>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QTY</t>
  </si>
  <si>
    <t>Cost Each ($K)</t>
  </si>
  <si>
    <t>Total($K)</t>
  </si>
  <si>
    <t>Basis of Estimate</t>
  </si>
  <si>
    <t>CAMAC replacement Transient Digitizers  (for proto)</t>
  </si>
  <si>
    <t>LabVIEW software , PC, &amp; Adnaco</t>
  </si>
  <si>
    <t>CAMAC replacement systems &amp; spares</t>
  </si>
  <si>
    <t>CAMAC memory board (Lawson unit assembled)</t>
  </si>
  <si>
    <t>CAMAC memory Carrier board PCB</t>
  </si>
  <si>
    <t>CAMAC memory Carrier board parts</t>
  </si>
  <si>
    <t>Memory Module off-site fabrication</t>
  </si>
  <si>
    <t>NTC/DARM Fiber &amp; Conduit</t>
  </si>
  <si>
    <t>NTC/DARM Network Equip.</t>
  </si>
  <si>
    <t>Fiber Optic Cable set for GIS rack move</t>
  </si>
  <si>
    <t>Cables/conn/jbox set for GIS rack move</t>
  </si>
  <si>
    <r>
      <t xml:space="preserve">Duration in </t>
    </r>
    <r>
      <rPr>
        <b/>
        <u val="single"/>
        <sz val="10"/>
        <rFont val="Times New Roman"/>
        <family val="1"/>
      </rPr>
      <t>WORK DAYS</t>
    </r>
  </si>
  <si>
    <t xml:space="preserve"> 49c</t>
  </si>
  <si>
    <t xml:space="preserve">hire replacement and assess schedule impact </t>
  </si>
  <si>
    <t>NSTX operations does not fund workscope as listed in WBS6100 PDR</t>
  </si>
  <si>
    <t>Estimated impact is &lt; 1 months on the critical path.   Impact on cost because untrained personnel will be less effective.</t>
  </si>
  <si>
    <t>Additional workscope for upgrade</t>
  </si>
  <si>
    <t>Estimated impact is &lt; 1 months on the critical path.  Impact on cost due to additional workscope.</t>
  </si>
  <si>
    <t>This upgrade will be capable of producing plasmas on the order of 6.5 seconds; to-date they are less than two seconds. Some CAMAC and PC-based data acquisition systems will require an upgrade and in some cases replacement.  The Test Cell network will need more drops to accomodate new data acquisition systems. The real-time plasma control system will require a software upgrade to accommodate additional input/output signals, control loops, and a longer control period.   Some test cell racks will be relocated; there will be a modest effort required to route the control, timing, and communication cabling and qualify the systems.  There are numerous other IT improvements required;  these will be funded by NSTX Operations since they would occur regardless of the upgrade effort.</t>
  </si>
  <si>
    <t>Rev 1 7/2/2010</t>
  </si>
  <si>
    <t xml:space="preserve">Job Manager                                                                         </t>
  </si>
  <si>
    <t>__________________________________________________________</t>
  </si>
  <si>
    <t xml:space="preserve">Job Manager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</si>
</sst>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\$#,##0.0"/>
    <numFmt numFmtId="166" formatCode="mmm\-yy;@"/>
    <numFmt numFmtId="167" formatCode="_(* #,##0.00_);_(* \(#,##0.00\);_(* \-??_);_(@_)"/>
    <numFmt numFmtId="168" formatCode="_(* #,##0_);_(* \(#,##0\);_(* \-??_);_(@_)"/>
    <numFmt numFmtId="169" formatCode="m/d/yy;@"/>
    <numFmt numFmtId="170" formatCode="d\-mmm;@"/>
    <numFmt numFmtId="171" formatCode="\$#,##0_);&quot;($&quot;#,##0\)"/>
    <numFmt numFmtId="172" formatCode="[$$-409]#,###.0;[Red]\-[$$-409]#,###.0"/>
    <numFmt numFmtId="173" formatCode="[$$-409]#,##0;[Red]\-[$$-409]#,##0"/>
    <numFmt numFmtId="174" formatCode="_(\$* #,##0_);_(\$* \(#,##0\);_(\$* \-_);_(@_)"/>
    <numFmt numFmtId="175" formatCode="\$#,##0;[Red]\$#,##0"/>
    <numFmt numFmtId="176" formatCode="_(\$* #,##0.00_);_(\$* \(#,##0.00\);_(\$* \-??_);_(@_)"/>
    <numFmt numFmtId="177" formatCode="#,##0;[Red]#,##0"/>
  </numFmts>
  <fonts count="80">
    <font>
      <sz val="10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b/>
      <i/>
      <u val="single"/>
      <sz val="14"/>
      <name val="Arial"/>
      <family val="2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55" applyFont="1">
      <alignment/>
      <protection locked="0"/>
    </xf>
    <xf numFmtId="0" fontId="1" fillId="0" borderId="10" xfId="55" applyFont="1" applyBorder="1">
      <alignment/>
      <protection locked="0"/>
    </xf>
    <xf numFmtId="0" fontId="3" fillId="0" borderId="11" xfId="55" applyFont="1" applyBorder="1">
      <alignment/>
      <protection locked="0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165" fontId="9" fillId="0" borderId="0" xfId="0" applyNumberFormat="1" applyFont="1" applyFill="1" applyAlignment="1">
      <alignment horizontal="center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5" borderId="12" xfId="0" applyFont="1" applyFill="1" applyBorder="1" applyAlignment="1" applyProtection="1">
      <alignment/>
      <protection locked="0"/>
    </xf>
    <xf numFmtId="0" fontId="12" fillId="35" borderId="13" xfId="0" applyFont="1" applyFill="1" applyBorder="1" applyAlignment="1" applyProtection="1">
      <alignment/>
      <protection locked="0"/>
    </xf>
    <xf numFmtId="0" fontId="12" fillId="35" borderId="14" xfId="0" applyFont="1" applyFill="1" applyBorder="1" applyAlignment="1" applyProtection="1">
      <alignment/>
      <protection locked="0"/>
    </xf>
    <xf numFmtId="0" fontId="14" fillId="35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0" borderId="16" xfId="0" applyFont="1" applyBorder="1" applyAlignment="1" applyProtection="1">
      <alignment/>
      <protection locked="0"/>
    </xf>
    <xf numFmtId="0" fontId="15" fillId="36" borderId="17" xfId="0" applyFont="1" applyFill="1" applyBorder="1" applyAlignment="1" applyProtection="1">
      <alignment horizontal="center"/>
      <protection locked="0"/>
    </xf>
    <xf numFmtId="0" fontId="15" fillId="37" borderId="17" xfId="0" applyFont="1" applyFill="1" applyBorder="1" applyAlignment="1" applyProtection="1">
      <alignment/>
      <protection locked="0"/>
    </xf>
    <xf numFmtId="0" fontId="15" fillId="37" borderId="0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35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37" borderId="18" xfId="0" applyFont="1" applyFill="1" applyBorder="1" applyAlignment="1" applyProtection="1">
      <alignment/>
      <protection locked="0"/>
    </xf>
    <xf numFmtId="0" fontId="12" fillId="37" borderId="0" xfId="0" applyFont="1" applyFill="1" applyBorder="1" applyAlignment="1" applyProtection="1">
      <alignment/>
      <protection locked="0"/>
    </xf>
    <xf numFmtId="0" fontId="12" fillId="0" borderId="19" xfId="0" applyFont="1" applyBorder="1" applyAlignment="1" applyProtection="1">
      <alignment wrapText="1"/>
      <protection locked="0"/>
    </xf>
    <xf numFmtId="0" fontId="18" fillId="35" borderId="19" xfId="0" applyFont="1" applyFill="1" applyBorder="1" applyAlignment="1" applyProtection="1">
      <alignment horizontal="center" wrapText="1"/>
      <protection locked="0"/>
    </xf>
    <xf numFmtId="0" fontId="18" fillId="33" borderId="20" xfId="0" applyFont="1" applyFill="1" applyBorder="1" applyAlignment="1">
      <alignment horizontal="center" wrapText="1"/>
    </xf>
    <xf numFmtId="0" fontId="18" fillId="35" borderId="20" xfId="0" applyFont="1" applyFill="1" applyBorder="1" applyAlignment="1" applyProtection="1">
      <alignment horizontal="center" textRotation="90" wrapText="1"/>
      <protection locked="0"/>
    </xf>
    <xf numFmtId="0" fontId="18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6" fontId="7" fillId="34" borderId="21" xfId="0" applyNumberFormat="1" applyFont="1" applyFill="1" applyBorder="1" applyAlignment="1" applyProtection="1">
      <alignment horizontal="center" textRotation="90"/>
      <protection locked="0"/>
    </xf>
    <xf numFmtId="166" fontId="7" fillId="38" borderId="21" xfId="0" applyNumberFormat="1" applyFont="1" applyFill="1" applyBorder="1" applyAlignment="1" applyProtection="1">
      <alignment horizontal="center" textRotation="90"/>
      <protection locked="0"/>
    </xf>
    <xf numFmtId="0" fontId="12" fillId="0" borderId="0" xfId="0" applyFont="1" applyAlignment="1">
      <alignment wrapText="1"/>
    </xf>
    <xf numFmtId="0" fontId="12" fillId="39" borderId="0" xfId="0" applyFont="1" applyFill="1" applyAlignment="1" applyProtection="1">
      <alignment/>
      <protection locked="0"/>
    </xf>
    <xf numFmtId="0" fontId="12" fillId="39" borderId="0" xfId="0" applyFont="1" applyFill="1" applyAlignment="1" applyProtection="1">
      <alignment wrapText="1"/>
      <protection locked="0"/>
    </xf>
    <xf numFmtId="0" fontId="12" fillId="34" borderId="0" xfId="0" applyFont="1" applyFill="1" applyAlignment="1" applyProtection="1">
      <alignment/>
      <protection locked="0"/>
    </xf>
    <xf numFmtId="0" fontId="12" fillId="37" borderId="22" xfId="0" applyFont="1" applyFill="1" applyBorder="1" applyAlignment="1" applyProtection="1">
      <alignment/>
      <protection locked="0"/>
    </xf>
    <xf numFmtId="0" fontId="12" fillId="39" borderId="0" xfId="0" applyFont="1" applyFill="1" applyAlignment="1">
      <alignment/>
    </xf>
    <xf numFmtId="0" fontId="12" fillId="34" borderId="0" xfId="0" applyFont="1" applyFill="1" applyAlignment="1">
      <alignment wrapText="1"/>
    </xf>
    <xf numFmtId="0" fontId="12" fillId="34" borderId="0" xfId="0" applyFont="1" applyFill="1" applyAlignment="1">
      <alignment/>
    </xf>
    <xf numFmtId="0" fontId="12" fillId="38" borderId="0" xfId="0" applyFont="1" applyFill="1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168" fontId="7" fillId="0" borderId="0" xfId="42" applyNumberFormat="1" applyFont="1" applyFill="1" applyBorder="1" applyAlignment="1" applyProtection="1">
      <alignment/>
      <protection/>
    </xf>
    <xf numFmtId="14" fontId="1" fillId="34" borderId="0" xfId="0" applyNumberFormat="1" applyFont="1" applyFill="1" applyAlignment="1">
      <alignment horizontal="left"/>
    </xf>
    <xf numFmtId="169" fontId="22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 horizontal="left"/>
    </xf>
    <xf numFmtId="0" fontId="21" fillId="0" borderId="0" xfId="0" applyFont="1" applyAlignment="1" applyProtection="1">
      <alignment/>
      <protection locked="0"/>
    </xf>
    <xf numFmtId="164" fontId="22" fillId="0" borderId="0" xfId="0" applyNumberFormat="1" applyFont="1" applyAlignment="1">
      <alignment/>
    </xf>
    <xf numFmtId="164" fontId="22" fillId="0" borderId="11" xfId="0" applyNumberFormat="1" applyFont="1" applyBorder="1" applyAlignment="1">
      <alignment/>
    </xf>
    <xf numFmtId="168" fontId="22" fillId="0" borderId="0" xfId="42" applyNumberFormat="1" applyFont="1" applyFill="1" applyBorder="1" applyAlignment="1" applyProtection="1">
      <alignment/>
      <protection/>
    </xf>
    <xf numFmtId="168" fontId="22" fillId="0" borderId="0" xfId="42" applyNumberFormat="1" applyFont="1" applyFill="1" applyBorder="1" applyAlignment="1" applyProtection="1">
      <alignment/>
      <protection locked="0"/>
    </xf>
    <xf numFmtId="9" fontId="22" fillId="0" borderId="0" xfId="58" applyFont="1" applyFill="1" applyBorder="1" applyAlignment="1" applyProtection="1">
      <alignment/>
      <protection locked="0"/>
    </xf>
    <xf numFmtId="9" fontId="21" fillId="0" borderId="0" xfId="58" applyFont="1" applyFill="1" applyBorder="1" applyAlignment="1" applyProtection="1">
      <alignment/>
      <protection locked="0"/>
    </xf>
    <xf numFmtId="170" fontId="1" fillId="34" borderId="21" xfId="0" applyNumberFormat="1" applyFont="1" applyFill="1" applyBorder="1" applyAlignment="1" applyProtection="1">
      <alignment vertical="top" wrapText="1"/>
      <protection locked="0"/>
    </xf>
    <xf numFmtId="170" fontId="1" fillId="38" borderId="21" xfId="0" applyNumberFormat="1" applyFont="1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4" fontId="21" fillId="0" borderId="0" xfId="0" applyNumberFormat="1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164" fontId="19" fillId="0" borderId="0" xfId="0" applyNumberFormat="1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168" fontId="7" fillId="0" borderId="0" xfId="42" applyNumberFormat="1" applyFont="1" applyFill="1" applyBorder="1" applyAlignment="1" applyProtection="1">
      <alignment/>
      <protection locked="0"/>
    </xf>
    <xf numFmtId="0" fontId="1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9" fontId="12" fillId="0" borderId="0" xfId="58" applyFont="1" applyFill="1" applyBorder="1" applyAlignment="1" applyProtection="1">
      <alignment/>
      <protection locked="0"/>
    </xf>
    <xf numFmtId="164" fontId="12" fillId="0" borderId="0" xfId="0" applyNumberFormat="1" applyFont="1" applyAlignment="1">
      <alignment/>
    </xf>
    <xf numFmtId="0" fontId="24" fillId="39" borderId="0" xfId="0" applyFont="1" applyFill="1" applyAlignment="1" applyProtection="1">
      <alignment/>
      <protection locked="0"/>
    </xf>
    <xf numFmtId="0" fontId="12" fillId="33" borderId="0" xfId="0" applyFont="1" applyFill="1" applyAlignment="1">
      <alignment/>
    </xf>
    <xf numFmtId="164" fontId="22" fillId="39" borderId="0" xfId="0" applyNumberFormat="1" applyFont="1" applyFill="1" applyAlignment="1" applyProtection="1">
      <alignment/>
      <protection locked="0"/>
    </xf>
    <xf numFmtId="164" fontId="22" fillId="39" borderId="0" xfId="0" applyNumberFormat="1" applyFont="1" applyFill="1" applyAlignment="1" applyProtection="1">
      <alignment horizontal="left"/>
      <protection locked="0"/>
    </xf>
    <xf numFmtId="164" fontId="22" fillId="39" borderId="11" xfId="0" applyNumberFormat="1" applyFont="1" applyFill="1" applyBorder="1" applyAlignment="1" applyProtection="1">
      <alignment/>
      <protection locked="0"/>
    </xf>
    <xf numFmtId="168" fontId="22" fillId="39" borderId="0" xfId="42" applyNumberFormat="1" applyFont="1" applyFill="1" applyBorder="1" applyAlignment="1" applyProtection="1">
      <alignment/>
      <protection locked="0"/>
    </xf>
    <xf numFmtId="0" fontId="21" fillId="39" borderId="0" xfId="0" applyFont="1" applyFill="1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24" fillId="33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64" fontId="9" fillId="0" borderId="0" xfId="0" applyNumberFormat="1" applyFont="1" applyFill="1" applyAlignment="1" applyProtection="1">
      <alignment/>
      <protection locked="0"/>
    </xf>
    <xf numFmtId="164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6" fillId="40" borderId="23" xfId="0" applyFont="1" applyFill="1" applyBorder="1" applyAlignment="1" applyProtection="1">
      <alignment/>
      <protection locked="0"/>
    </xf>
    <xf numFmtId="0" fontId="25" fillId="40" borderId="16" xfId="0" applyFont="1" applyFill="1" applyBorder="1" applyAlignment="1" applyProtection="1">
      <alignment/>
      <protection locked="0"/>
    </xf>
    <xf numFmtId="0" fontId="26" fillId="40" borderId="16" xfId="0" applyFont="1" applyFill="1" applyBorder="1" applyAlignment="1" applyProtection="1">
      <alignment/>
      <protection locked="0"/>
    </xf>
    <xf numFmtId="164" fontId="24" fillId="40" borderId="15" xfId="0" applyNumberFormat="1" applyFont="1" applyFill="1" applyBorder="1" applyAlignment="1" applyProtection="1">
      <alignment/>
      <protection locked="0"/>
    </xf>
    <xf numFmtId="0" fontId="25" fillId="34" borderId="0" xfId="0" applyFont="1" applyFill="1" applyAlignment="1">
      <alignment/>
    </xf>
    <xf numFmtId="0" fontId="25" fillId="33" borderId="0" xfId="0" applyFont="1" applyFill="1" applyAlignment="1">
      <alignment/>
    </xf>
    <xf numFmtId="164" fontId="9" fillId="39" borderId="0" xfId="0" applyNumberFormat="1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26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171" fontId="1" fillId="0" borderId="0" xfId="0" applyNumberFormat="1" applyFont="1" applyFill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textRotation="91"/>
      <protection locked="0"/>
    </xf>
    <xf numFmtId="0" fontId="27" fillId="35" borderId="0" xfId="0" applyFont="1" applyFill="1" applyBorder="1" applyAlignment="1">
      <alignment textRotation="91"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17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164" fontId="28" fillId="35" borderId="0" xfId="0" applyNumberFormat="1" applyFont="1" applyFill="1" applyBorder="1" applyAlignment="1" applyProtection="1">
      <alignment horizontal="center"/>
      <protection locked="0"/>
    </xf>
    <xf numFmtId="164" fontId="28" fillId="0" borderId="0" xfId="0" applyNumberFormat="1" applyFont="1" applyFill="1" applyBorder="1" applyAlignment="1" applyProtection="1">
      <alignment horizontal="center"/>
      <protection locked="0"/>
    </xf>
    <xf numFmtId="164" fontId="1" fillId="35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35" borderId="24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7" fillId="0" borderId="0" xfId="0" applyFont="1" applyFill="1" applyAlignment="1" applyProtection="1">
      <alignment textRotation="91"/>
      <protection locked="0"/>
    </xf>
    <xf numFmtId="0" fontId="27" fillId="0" borderId="0" xfId="0" applyFont="1" applyFill="1" applyAlignment="1">
      <alignment textRotation="91"/>
    </xf>
    <xf numFmtId="0" fontId="1" fillId="0" borderId="0" xfId="0" applyFont="1" applyFill="1" applyAlignment="1">
      <alignment horizontal="center" wrapText="1"/>
    </xf>
    <xf numFmtId="0" fontId="7" fillId="0" borderId="0" xfId="0" applyFont="1" applyAlignment="1" applyProtection="1">
      <alignment horizontal="left"/>
      <protection locked="0"/>
    </xf>
    <xf numFmtId="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31" fillId="0" borderId="0" xfId="0" applyFont="1" applyAlignment="1">
      <alignment/>
    </xf>
    <xf numFmtId="173" fontId="5" fillId="0" borderId="0" xfId="0" applyNumberFormat="1" applyFont="1" applyAlignment="1">
      <alignment horizontal="left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72" fontId="1" fillId="0" borderId="20" xfId="0" applyNumberFormat="1" applyFont="1" applyBorder="1" applyAlignment="1">
      <alignment horizontal="center" wrapText="1"/>
    </xf>
    <xf numFmtId="173" fontId="1" fillId="0" borderId="20" xfId="45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>
      <alignment horizontal="center" wrapText="1"/>
    </xf>
    <xf numFmtId="174" fontId="1" fillId="0" borderId="0" xfId="0" applyNumberFormat="1" applyFont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0" fontId="32" fillId="0" borderId="0" xfId="0" applyFont="1" applyFill="1" applyBorder="1" applyAlignment="1">
      <alignment vertical="top"/>
    </xf>
    <xf numFmtId="0" fontId="32" fillId="0" borderId="26" xfId="0" applyFont="1" applyFill="1" applyBorder="1" applyAlignment="1">
      <alignment vertical="top"/>
    </xf>
    <xf numFmtId="177" fontId="1" fillId="0" borderId="0" xfId="0" applyNumberFormat="1" applyFont="1" applyFill="1" applyBorder="1" applyAlignment="1">
      <alignment horizontal="center" vertical="top"/>
    </xf>
    <xf numFmtId="0" fontId="32" fillId="0" borderId="27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172" fontId="1" fillId="0" borderId="0" xfId="0" applyNumberFormat="1" applyFont="1" applyFill="1" applyBorder="1" applyAlignment="1">
      <alignment horizontal="right" vertical="top"/>
    </xf>
    <xf numFmtId="173" fontId="1" fillId="0" borderId="0" xfId="45" applyNumberFormat="1" applyFont="1" applyFill="1" applyBorder="1" applyAlignment="1" applyProtection="1">
      <alignment horizontal="right" vertical="top"/>
      <protection/>
    </xf>
    <xf numFmtId="174" fontId="1" fillId="0" borderId="0" xfId="45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>
      <alignment horizontal="left" vertical="top"/>
    </xf>
    <xf numFmtId="9" fontId="1" fillId="0" borderId="0" xfId="0" applyNumberFormat="1" applyFont="1" applyAlignment="1">
      <alignment horizontal="center" wrapText="1"/>
    </xf>
    <xf numFmtId="0" fontId="1" fillId="35" borderId="10" xfId="0" applyFont="1" applyFill="1" applyBorder="1" applyAlignment="1">
      <alignment/>
    </xf>
    <xf numFmtId="172" fontId="1" fillId="35" borderId="0" xfId="0" applyNumberFormat="1" applyFont="1" applyFill="1" applyBorder="1" applyAlignment="1">
      <alignment horizontal="right" vertical="top"/>
    </xf>
    <xf numFmtId="173" fontId="1" fillId="35" borderId="0" xfId="45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vertical="top"/>
    </xf>
    <xf numFmtId="9" fontId="1" fillId="0" borderId="0" xfId="0" applyNumberFormat="1" applyFont="1" applyAlignment="1">
      <alignment vertical="top"/>
    </xf>
    <xf numFmtId="0" fontId="1" fillId="35" borderId="24" xfId="0" applyFont="1" applyFill="1" applyBorder="1" applyAlignment="1">
      <alignment/>
    </xf>
    <xf numFmtId="172" fontId="1" fillId="35" borderId="20" xfId="0" applyNumberFormat="1" applyFont="1" applyFill="1" applyBorder="1" applyAlignment="1">
      <alignment horizontal="right" vertical="top"/>
    </xf>
    <xf numFmtId="173" fontId="1" fillId="35" borderId="20" xfId="45" applyNumberFormat="1" applyFont="1" applyFill="1" applyBorder="1" applyAlignment="1" applyProtection="1">
      <alignment horizontal="right" vertical="top"/>
      <protection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45" applyNumberFormat="1" applyFont="1" applyFill="1" applyBorder="1" applyAlignment="1" applyProtection="1">
      <alignment horizontal="right"/>
      <protection/>
    </xf>
    <xf numFmtId="174" fontId="0" fillId="0" borderId="0" xfId="45" applyFont="1" applyFill="1" applyBorder="1" applyAlignment="1" applyProtection="1">
      <alignment horizontal="right"/>
      <protection/>
    </xf>
    <xf numFmtId="174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173" fontId="0" fillId="34" borderId="0" xfId="45" applyNumberFormat="1" applyFont="1" applyFill="1" applyBorder="1" applyAlignment="1" applyProtection="1">
      <alignment horizontal="right"/>
      <protection/>
    </xf>
    <xf numFmtId="174" fontId="0" fillId="34" borderId="0" xfId="45" applyFont="1" applyFill="1" applyBorder="1" applyAlignment="1" applyProtection="1">
      <alignment horizontal="right"/>
      <protection/>
    </xf>
    <xf numFmtId="174" fontId="0" fillId="34" borderId="0" xfId="0" applyNumberFormat="1" applyFont="1" applyFill="1" applyAlignment="1">
      <alignment/>
    </xf>
    <xf numFmtId="174" fontId="0" fillId="0" borderId="20" xfId="45" applyFont="1" applyFill="1" applyBorder="1" applyAlignment="1" applyProtection="1">
      <alignment horizontal="right"/>
      <protection/>
    </xf>
    <xf numFmtId="0" fontId="0" fillId="0" borderId="20" xfId="0" applyFont="1" applyBorder="1" applyAlignment="1">
      <alignment/>
    </xf>
    <xf numFmtId="174" fontId="0" fillId="0" borderId="20" xfId="0" applyNumberFormat="1" applyFont="1" applyBorder="1" applyAlignment="1">
      <alignment/>
    </xf>
    <xf numFmtId="172" fontId="0" fillId="0" borderId="0" xfId="0" applyNumberFormat="1" applyFont="1" applyAlignment="1">
      <alignment horizontal="right" vertical="top"/>
    </xf>
    <xf numFmtId="173" fontId="0" fillId="0" borderId="0" xfId="45" applyNumberFormat="1" applyFont="1" applyFill="1" applyBorder="1" applyAlignment="1" applyProtection="1">
      <alignment horizontal="right" vertical="top"/>
      <protection/>
    </xf>
    <xf numFmtId="174" fontId="0" fillId="0" borderId="0" xfId="45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Fill="1" applyBorder="1" applyAlignment="1">
      <alignment horizontal="right" vertical="top"/>
    </xf>
    <xf numFmtId="17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75" fontId="0" fillId="0" borderId="0" xfId="0" applyNumberFormat="1" applyFont="1" applyFill="1" applyBorder="1" applyAlignment="1">
      <alignment horizontal="left" vertical="top"/>
    </xf>
    <xf numFmtId="174" fontId="0" fillId="0" borderId="0" xfId="0" applyNumberFormat="1" applyFont="1" applyFill="1" applyBorder="1" applyAlignment="1">
      <alignment horizontal="center" vertical="top"/>
    </xf>
    <xf numFmtId="176" fontId="0" fillId="0" borderId="28" xfId="44" applyFont="1" applyFill="1" applyBorder="1" applyAlignment="1" applyProtection="1">
      <alignment vertical="top"/>
      <protection locked="0"/>
    </xf>
    <xf numFmtId="172" fontId="0" fillId="0" borderId="28" xfId="0" applyNumberFormat="1" applyFont="1" applyFill="1" applyBorder="1" applyAlignment="1">
      <alignment horizontal="right" vertical="top"/>
    </xf>
    <xf numFmtId="173" fontId="0" fillId="0" borderId="29" xfId="45" applyNumberFormat="1" applyFont="1" applyFill="1" applyBorder="1" applyAlignment="1" applyProtection="1">
      <alignment horizontal="right" vertical="top"/>
      <protection/>
    </xf>
    <xf numFmtId="176" fontId="0" fillId="0" borderId="25" xfId="44" applyFont="1" applyFill="1" applyBorder="1" applyAlignment="1" applyProtection="1">
      <alignment vertical="top"/>
      <protection locked="0"/>
    </xf>
    <xf numFmtId="172" fontId="0" fillId="0" borderId="25" xfId="0" applyNumberFormat="1" applyFont="1" applyFill="1" applyBorder="1" applyAlignment="1">
      <alignment horizontal="right" vertical="top"/>
    </xf>
    <xf numFmtId="173" fontId="0" fillId="0" borderId="30" xfId="45" applyNumberFormat="1" applyFont="1" applyFill="1" applyBorder="1" applyAlignment="1" applyProtection="1">
      <alignment horizontal="right" vertical="top"/>
      <protection/>
    </xf>
    <xf numFmtId="176" fontId="0" fillId="0" borderId="0" xfId="44" applyFont="1" applyFill="1" applyBorder="1" applyAlignment="1" applyProtection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</xf>
    <xf numFmtId="174" fontId="0" fillId="0" borderId="0" xfId="0" applyNumberFormat="1" applyFont="1" applyAlignment="1">
      <alignment vertical="top"/>
    </xf>
    <xf numFmtId="174" fontId="0" fillId="35" borderId="14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vertical="top"/>
    </xf>
    <xf numFmtId="9" fontId="0" fillId="0" borderId="0" xfId="0" applyNumberFormat="1" applyFont="1" applyAlignment="1">
      <alignment vertical="top"/>
    </xf>
    <xf numFmtId="174" fontId="0" fillId="35" borderId="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174" fontId="0" fillId="35" borderId="20" xfId="0" applyNumberFormat="1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36" fillId="34" borderId="0" xfId="0" applyFont="1" applyFill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64" fontId="9" fillId="34" borderId="24" xfId="0" applyNumberFormat="1" applyFont="1" applyFill="1" applyBorder="1" applyAlignment="1" applyProtection="1">
      <alignment/>
      <protection locked="0"/>
    </xf>
    <xf numFmtId="164" fontId="9" fillId="34" borderId="20" xfId="0" applyNumberFormat="1" applyFont="1" applyFill="1" applyBorder="1" applyAlignment="1" applyProtection="1">
      <alignment/>
      <protection locked="0"/>
    </xf>
    <xf numFmtId="164" fontId="9" fillId="34" borderId="31" xfId="0" applyNumberFormat="1" applyFont="1" applyFill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 locked="0"/>
    </xf>
    <xf numFmtId="0" fontId="9" fillId="34" borderId="2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36" borderId="18" xfId="0" applyFont="1" applyFill="1" applyBorder="1" applyAlignment="1" applyProtection="1">
      <alignment/>
      <protection locked="0"/>
    </xf>
    <xf numFmtId="0" fontId="37" fillId="35" borderId="20" xfId="0" applyFont="1" applyFill="1" applyBorder="1" applyAlignment="1" applyProtection="1">
      <alignment horizontal="center" wrapText="1"/>
      <protection locked="0"/>
    </xf>
    <xf numFmtId="0" fontId="24" fillId="35" borderId="22" xfId="0" applyFont="1" applyFill="1" applyBorder="1" applyAlignment="1" applyProtection="1">
      <alignment horizontal="center" wrapText="1"/>
      <protection locked="0"/>
    </xf>
    <xf numFmtId="0" fontId="37" fillId="34" borderId="19" xfId="0" applyFont="1" applyFill="1" applyBorder="1" applyAlignment="1">
      <alignment horizontal="center" wrapText="1"/>
    </xf>
    <xf numFmtId="164" fontId="22" fillId="35" borderId="32" xfId="0" applyNumberFormat="1" applyFont="1" applyFill="1" applyBorder="1" applyAlignment="1" applyProtection="1">
      <alignment textRotation="90" wrapText="1"/>
      <protection locked="0"/>
    </xf>
    <xf numFmtId="164" fontId="22" fillId="35" borderId="33" xfId="0" applyNumberFormat="1" applyFont="1" applyFill="1" applyBorder="1" applyAlignment="1" applyProtection="1">
      <alignment textRotation="90" wrapText="1"/>
      <protection locked="0"/>
    </xf>
    <xf numFmtId="164" fontId="22" fillId="35" borderId="34" xfId="0" applyNumberFormat="1" applyFont="1" applyFill="1" applyBorder="1" applyAlignment="1" applyProtection="1">
      <alignment textRotation="90" wrapText="1"/>
      <protection locked="0"/>
    </xf>
    <xf numFmtId="0" fontId="22" fillId="35" borderId="32" xfId="0" applyFont="1" applyFill="1" applyBorder="1" applyAlignment="1" applyProtection="1">
      <alignment textRotation="90" wrapText="1"/>
      <protection locked="0"/>
    </xf>
    <xf numFmtId="0" fontId="22" fillId="35" borderId="33" xfId="0" applyFont="1" applyFill="1" applyBorder="1" applyAlignment="1" applyProtection="1">
      <alignment textRotation="90" wrapText="1"/>
      <protection locked="0"/>
    </xf>
    <xf numFmtId="0" fontId="22" fillId="35" borderId="35" xfId="0" applyFont="1" applyFill="1" applyBorder="1" applyAlignment="1" applyProtection="1">
      <alignment textRotation="90" wrapText="1"/>
      <protection locked="0"/>
    </xf>
    <xf numFmtId="0" fontId="22" fillId="35" borderId="0" xfId="0" applyFont="1" applyFill="1" applyBorder="1" applyAlignment="1" applyProtection="1">
      <alignment textRotation="90" wrapText="1"/>
      <protection locked="0"/>
    </xf>
    <xf numFmtId="0" fontId="28" fillId="36" borderId="18" xfId="0" applyFont="1" applyFill="1" applyBorder="1" applyAlignment="1" applyProtection="1">
      <alignment textRotation="90" wrapText="1"/>
      <protection locked="0"/>
    </xf>
    <xf numFmtId="0" fontId="28" fillId="37" borderId="18" xfId="0" applyFont="1" applyFill="1" applyBorder="1" applyAlignment="1" applyProtection="1">
      <alignment textRotation="90" wrapText="1"/>
      <protection locked="0"/>
    </xf>
    <xf numFmtId="0" fontId="28" fillId="37" borderId="0" xfId="0" applyFont="1" applyFill="1" applyBorder="1" applyAlignment="1" applyProtection="1">
      <alignment textRotation="90" wrapText="1"/>
      <protection locked="0"/>
    </xf>
    <xf numFmtId="0" fontId="24" fillId="34" borderId="0" xfId="0" applyFont="1" applyFill="1" applyAlignment="1" applyProtection="1">
      <alignment/>
      <protection locked="0"/>
    </xf>
    <xf numFmtId="0" fontId="40" fillId="34" borderId="0" xfId="0" applyFont="1" applyFill="1" applyAlignment="1" applyProtection="1">
      <alignment/>
      <protection locked="0"/>
    </xf>
    <xf numFmtId="0" fontId="18" fillId="34" borderId="0" xfId="0" applyFont="1" applyFill="1" applyAlignment="1">
      <alignment/>
    </xf>
    <xf numFmtId="167" fontId="9" fillId="41" borderId="0" xfId="42" applyFont="1" applyFill="1" applyBorder="1" applyAlignment="1" applyProtection="1">
      <alignment/>
      <protection locked="0"/>
    </xf>
    <xf numFmtId="0" fontId="9" fillId="41" borderId="0" xfId="0" applyFont="1" applyFill="1" applyAlignment="1" applyProtection="1">
      <alignment/>
      <protection locked="0"/>
    </xf>
    <xf numFmtId="0" fontId="9" fillId="36" borderId="22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vertical="top" wrapText="1"/>
    </xf>
    <xf numFmtId="168" fontId="41" fillId="0" borderId="0" xfId="42" applyNumberFormat="1" applyFont="1" applyFill="1" applyBorder="1" applyAlignment="1" applyProtection="1">
      <alignment/>
      <protection/>
    </xf>
    <xf numFmtId="169" fontId="0" fillId="0" borderId="0" xfId="0" applyNumberFormat="1" applyFont="1" applyAlignment="1">
      <alignment/>
    </xf>
    <xf numFmtId="169" fontId="0" fillId="34" borderId="0" xfId="0" applyNumberFormat="1" applyFont="1" applyFill="1" applyAlignment="1">
      <alignment/>
    </xf>
    <xf numFmtId="164" fontId="19" fillId="0" borderId="0" xfId="0" applyNumberFormat="1" applyFont="1" applyAlignment="1">
      <alignment wrapText="1"/>
    </xf>
    <xf numFmtId="0" fontId="41" fillId="0" borderId="0" xfId="0" applyFont="1" applyFill="1" applyAlignment="1">
      <alignment/>
    </xf>
    <xf numFmtId="0" fontId="0" fillId="0" borderId="0" xfId="42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Alignment="1">
      <alignment/>
    </xf>
    <xf numFmtId="169" fontId="0" fillId="34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168" fontId="41" fillId="0" borderId="0" xfId="42" applyNumberFormat="1" applyFont="1" applyFill="1" applyBorder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 horizontal="center"/>
      <protection locked="0"/>
    </xf>
    <xf numFmtId="164" fontId="28" fillId="35" borderId="0" xfId="0" applyNumberFormat="1" applyFont="1" applyFill="1" applyAlignment="1" applyProtection="1">
      <alignment/>
      <protection locked="0"/>
    </xf>
    <xf numFmtId="1" fontId="28" fillId="35" borderId="0" xfId="42" applyNumberFormat="1" applyFont="1" applyFill="1" applyBorder="1" applyAlignment="1" applyProtection="1">
      <alignment/>
      <protection locked="0"/>
    </xf>
    <xf numFmtId="168" fontId="28" fillId="35" borderId="0" xfId="42" applyNumberFormat="1" applyFont="1" applyFill="1" applyBorder="1" applyAlignment="1" applyProtection="1">
      <alignment/>
      <protection locked="0"/>
    </xf>
    <xf numFmtId="168" fontId="28" fillId="0" borderId="0" xfId="42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31" fillId="0" borderId="13" xfId="0" applyFont="1" applyFill="1" applyBorder="1" applyAlignment="1">
      <alignment horizontal="center"/>
    </xf>
    <xf numFmtId="0" fontId="44" fillId="0" borderId="14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64" fontId="0" fillId="35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/>
    </xf>
    <xf numFmtId="0" fontId="44" fillId="0" borderId="11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44" fillId="0" borderId="11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" fontId="0" fillId="35" borderId="0" xfId="0" applyNumberFormat="1" applyFont="1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20" xfId="0" applyFont="1" applyFill="1" applyBorder="1" applyAlignment="1">
      <alignment horizontal="center"/>
    </xf>
    <xf numFmtId="0" fontId="44" fillId="0" borderId="31" xfId="0" applyFont="1" applyFill="1" applyBorder="1" applyAlignment="1" applyProtection="1">
      <alignment/>
      <protection locked="0"/>
    </xf>
    <xf numFmtId="164" fontId="0" fillId="35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>
      <alignment/>
    </xf>
    <xf numFmtId="0" fontId="45" fillId="0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5" borderId="20" xfId="0" applyFont="1" applyFill="1" applyBorder="1" applyAlignment="1" applyProtection="1">
      <alignment/>
      <protection locked="0"/>
    </xf>
    <xf numFmtId="1" fontId="0" fillId="35" borderId="20" xfId="0" applyNumberFormat="1" applyFont="1" applyFill="1" applyBorder="1" applyAlignment="1" applyProtection="1">
      <alignment/>
      <protection locked="0"/>
    </xf>
    <xf numFmtId="164" fontId="0" fillId="35" borderId="20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35" borderId="20" xfId="0" applyFont="1" applyFill="1" applyBorder="1" applyAlignment="1">
      <alignment/>
    </xf>
    <xf numFmtId="0" fontId="32" fillId="0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 wrapText="1"/>
      <protection locked="0"/>
    </xf>
    <xf numFmtId="0" fontId="0" fillId="34" borderId="0" xfId="0" applyFont="1" applyFill="1" applyAlignment="1">
      <alignment horizontal="left"/>
    </xf>
    <xf numFmtId="0" fontId="32" fillId="0" borderId="0" xfId="0" applyFont="1" applyFill="1" applyAlignment="1" applyProtection="1">
      <alignment horizontal="center"/>
      <protection locked="0"/>
    </xf>
    <xf numFmtId="14" fontId="0" fillId="34" borderId="0" xfId="0" applyNumberFormat="1" applyFont="1" applyFill="1" applyAlignment="1">
      <alignment horizontal="left"/>
    </xf>
    <xf numFmtId="169" fontId="0" fillId="33" borderId="0" xfId="0" applyNumberFormat="1" applyFont="1" applyFill="1" applyAlignment="1">
      <alignment/>
    </xf>
    <xf numFmtId="14" fontId="0" fillId="33" borderId="0" xfId="0" applyNumberFormat="1" applyFont="1" applyFill="1" applyAlignment="1">
      <alignment horizontal="left"/>
    </xf>
    <xf numFmtId="0" fontId="0" fillId="0" borderId="0" xfId="55" applyFont="1">
      <alignment/>
      <protection locked="0"/>
    </xf>
    <xf numFmtId="0" fontId="0" fillId="0" borderId="11" xfId="55" applyFont="1" applyBorder="1">
      <alignment/>
      <protection locked="0"/>
    </xf>
    <xf numFmtId="0" fontId="0" fillId="0" borderId="0" xfId="55" applyFont="1" applyAlignment="1">
      <alignment horizontal="left" vertical="top" wrapText="1"/>
      <protection locked="0"/>
    </xf>
    <xf numFmtId="0" fontId="0" fillId="0" borderId="0" xfId="55" applyFont="1" applyAlignment="1">
      <alignment horizontal="left"/>
      <protection locked="0"/>
    </xf>
    <xf numFmtId="0" fontId="34" fillId="0" borderId="0" xfId="0" applyFont="1" applyBorder="1" applyAlignment="1">
      <alignment horizontal="center" wrapText="1"/>
    </xf>
    <xf numFmtId="0" fontId="2" fillId="0" borderId="17" xfId="55" applyFont="1" applyBorder="1" applyAlignment="1">
      <alignment horizontal="center"/>
      <protection locked="0"/>
    </xf>
    <xf numFmtId="0" fontId="16" fillId="34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164" fontId="11" fillId="35" borderId="23" xfId="0" applyNumberFormat="1" applyFont="1" applyFill="1" applyBorder="1" applyAlignment="1" applyProtection="1">
      <alignment horizontal="center"/>
      <protection locked="0"/>
    </xf>
    <xf numFmtId="0" fontId="13" fillId="35" borderId="13" xfId="0" applyFont="1" applyFill="1" applyBorder="1" applyAlignment="1" applyProtection="1">
      <alignment horizontal="center"/>
      <protection locked="0"/>
    </xf>
    <xf numFmtId="164" fontId="14" fillId="0" borderId="22" xfId="0" applyNumberFormat="1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" fillId="35" borderId="12" xfId="0" applyFont="1" applyFill="1" applyBorder="1" applyAlignment="1" applyProtection="1">
      <alignment horizontal="center"/>
      <protection locked="0"/>
    </xf>
    <xf numFmtId="0" fontId="17" fillId="35" borderId="11" xfId="0" applyFont="1" applyFill="1" applyBorder="1" applyAlignment="1" applyProtection="1">
      <alignment horizontal="center"/>
      <protection locked="0"/>
    </xf>
    <xf numFmtId="0" fontId="17" fillId="35" borderId="15" xfId="0" applyFont="1" applyFill="1" applyBorder="1" applyAlignment="1" applyProtection="1">
      <alignment horizontal="center"/>
      <protection locked="0"/>
    </xf>
    <xf numFmtId="0" fontId="15" fillId="34" borderId="17" xfId="0" applyFont="1" applyFill="1" applyBorder="1" applyAlignment="1">
      <alignment horizontal="center"/>
    </xf>
    <xf numFmtId="0" fontId="18" fillId="35" borderId="19" xfId="0" applyFont="1" applyFill="1" applyBorder="1" applyAlignment="1" applyProtection="1">
      <alignment horizontal="center" wrapText="1"/>
      <protection locked="0"/>
    </xf>
    <xf numFmtId="0" fontId="39" fillId="35" borderId="27" xfId="0" applyFont="1" applyFill="1" applyBorder="1" applyAlignment="1" applyProtection="1">
      <alignment horizontal="center" wrapText="1"/>
      <protection locked="0"/>
    </xf>
    <xf numFmtId="0" fontId="3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1" fillId="0" borderId="36" xfId="55" applyFont="1" applyBorder="1">
      <alignment/>
      <protection locked="0"/>
    </xf>
    <xf numFmtId="0" fontId="0" fillId="0" borderId="37" xfId="55" applyFont="1" applyBorder="1">
      <alignment/>
      <protection locked="0"/>
    </xf>
    <xf numFmtId="0" fontId="0" fillId="0" borderId="37" xfId="55" applyFont="1" applyBorder="1" applyAlignment="1">
      <alignment horizontal="left"/>
      <protection locked="0"/>
    </xf>
    <xf numFmtId="0" fontId="1" fillId="0" borderId="38" xfId="55" applyFont="1" applyBorder="1">
      <alignment/>
      <protection locked="0"/>
    </xf>
    <xf numFmtId="0" fontId="0" fillId="0" borderId="39" xfId="55" applyFont="1" applyBorder="1" applyAlignment="1">
      <alignment horizontal="left"/>
      <protection locked="0"/>
    </xf>
    <xf numFmtId="0" fontId="0" fillId="0" borderId="11" xfId="55" applyFont="1" applyBorder="1">
      <alignment/>
      <protection locked="0"/>
    </xf>
    <xf numFmtId="0" fontId="0" fillId="0" borderId="0" xfId="55" applyFont="1" applyBorder="1">
      <alignment/>
      <protection locked="0"/>
    </xf>
    <xf numFmtId="0" fontId="0" fillId="0" borderId="0" xfId="55" applyFont="1" applyBorder="1" applyAlignment="1">
      <alignment horizontal="left"/>
      <protection locked="0"/>
    </xf>
    <xf numFmtId="0" fontId="0" fillId="0" borderId="37" xfId="55" applyFont="1" applyBorder="1" applyAlignment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ob 1501and1550_2007ETC_Cost Basis-Fn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 patternType="solid">
          <fgColor indexed="38"/>
          <bgColor indexed="21"/>
        </patternFill>
      </fill>
    </dxf>
    <dxf>
      <font>
        <b val="0"/>
        <color indexed="8"/>
      </font>
      <fill>
        <patternFill patternType="solid">
          <fgColor indexed="39"/>
          <bgColor indexed="12"/>
        </patternFill>
      </fill>
    </dxf>
    <dxf>
      <font>
        <b val="0"/>
        <color indexed="8"/>
      </font>
      <fill>
        <patternFill patternType="solid">
          <fgColor indexed="39"/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7F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104775</xdr:rowOff>
    </xdr:from>
    <xdr:to>
      <xdr:col>8</xdr:col>
      <xdr:colOff>0</xdr:colOff>
      <xdr:row>40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791450"/>
          <a:ext cx="49053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9.28125" style="1" customWidth="1"/>
    <col min="2" max="2" width="58.8515625" style="348" customWidth="1"/>
    <col min="3" max="16384" width="9.140625" style="348" customWidth="1"/>
  </cols>
  <sheetData>
    <row r="1" spans="1:2" ht="20.25">
      <c r="A1" s="353" t="s">
        <v>0</v>
      </c>
      <c r="B1" s="353"/>
    </row>
    <row r="2" spans="1:2" ht="20.25">
      <c r="A2" s="2"/>
      <c r="B2" s="3"/>
    </row>
    <row r="3" spans="1:5" s="7" customFormat="1" ht="18">
      <c r="A3" s="4" t="s">
        <v>1</v>
      </c>
      <c r="B3" s="5">
        <v>9417</v>
      </c>
      <c r="C3" s="6"/>
      <c r="E3" s="6"/>
    </row>
    <row r="4" spans="1:5" s="7" customFormat="1" ht="18">
      <c r="A4" s="4" t="s">
        <v>2</v>
      </c>
      <c r="B4" s="5">
        <v>6100</v>
      </c>
      <c r="C4" s="6"/>
      <c r="E4" s="6"/>
    </row>
    <row r="5" spans="1:5" s="7" customFormat="1" ht="18">
      <c r="A5" s="4" t="s">
        <v>3</v>
      </c>
      <c r="B5" s="8" t="s">
        <v>4</v>
      </c>
      <c r="C5" s="6"/>
      <c r="E5" s="6"/>
    </row>
    <row r="6" spans="1:5" s="7" customFormat="1" ht="18">
      <c r="A6" s="4" t="s">
        <v>5</v>
      </c>
      <c r="B6" s="8" t="s">
        <v>6</v>
      </c>
      <c r="C6" s="6"/>
      <c r="E6" s="6"/>
    </row>
    <row r="7" spans="1:5" s="7" customFormat="1" ht="15.75">
      <c r="A7" s="9" t="s">
        <v>237</v>
      </c>
      <c r="B7" s="8"/>
      <c r="C7" s="6"/>
      <c r="E7" s="6"/>
    </row>
    <row r="8" spans="1:2" ht="12.75">
      <c r="A8" s="2"/>
      <c r="B8" s="349"/>
    </row>
    <row r="9" spans="1:2" ht="12.75">
      <c r="A9" s="2" t="s">
        <v>7</v>
      </c>
      <c r="B9" s="349"/>
    </row>
    <row r="10" spans="1:6" ht="165.75">
      <c r="A10" s="2"/>
      <c r="B10" s="277" t="s">
        <v>236</v>
      </c>
      <c r="C10" s="350"/>
      <c r="D10" s="350"/>
      <c r="E10" s="350"/>
      <c r="F10" s="350"/>
    </row>
    <row r="11" spans="1:2" ht="12.75">
      <c r="A11" s="2"/>
      <c r="B11" s="349"/>
    </row>
    <row r="12" spans="1:2" ht="12.75">
      <c r="A12" s="2" t="s">
        <v>8</v>
      </c>
      <c r="B12" s="349"/>
    </row>
    <row r="13" spans="1:2" ht="12.75">
      <c r="A13" s="2"/>
      <c r="B13" s="377" t="s">
        <v>11</v>
      </c>
    </row>
    <row r="14" spans="1:2" ht="12.75">
      <c r="A14" s="2"/>
      <c r="B14" s="349"/>
    </row>
    <row r="15" spans="1:2" ht="12.75">
      <c r="A15" s="2"/>
      <c r="B15" s="349"/>
    </row>
    <row r="16" spans="1:2" ht="12.75">
      <c r="A16" s="2"/>
      <c r="B16" s="349"/>
    </row>
    <row r="17" spans="1:2" ht="12.75">
      <c r="A17" s="2"/>
      <c r="B17" s="349"/>
    </row>
    <row r="18" spans="1:2" ht="12.75">
      <c r="A18" s="2"/>
      <c r="B18" s="349"/>
    </row>
    <row r="19" spans="1:2" ht="12.75">
      <c r="A19" s="372" t="s">
        <v>9</v>
      </c>
      <c r="B19" s="373"/>
    </row>
    <row r="20" spans="1:3" ht="12.75">
      <c r="A20" s="372"/>
      <c r="B20" s="374" t="s">
        <v>239</v>
      </c>
      <c r="C20" s="378"/>
    </row>
    <row r="21" spans="1:11" ht="12.75">
      <c r="A21" s="372"/>
      <c r="B21" s="380" t="s">
        <v>240</v>
      </c>
      <c r="C21" s="378"/>
      <c r="K21" s="379" t="s">
        <v>238</v>
      </c>
    </row>
    <row r="22" spans="1:2" ht="12.75">
      <c r="A22" s="372"/>
      <c r="B22" s="374"/>
    </row>
    <row r="23" spans="1:5" ht="12.75">
      <c r="A23" s="372"/>
      <c r="B23" s="374"/>
      <c r="E23" s="348" t="s">
        <v>11</v>
      </c>
    </row>
    <row r="24" spans="1:3" ht="12.75">
      <c r="A24" s="372"/>
      <c r="B24" s="374" t="s">
        <v>239</v>
      </c>
      <c r="C24" s="378"/>
    </row>
    <row r="25" spans="1:2" ht="12.75">
      <c r="A25" s="372"/>
      <c r="B25" s="374" t="s">
        <v>10</v>
      </c>
    </row>
    <row r="26" spans="1:2" ht="12.75">
      <c r="A26" s="372"/>
      <c r="B26" s="374"/>
    </row>
    <row r="27" spans="1:2" ht="12.75">
      <c r="A27" s="372"/>
      <c r="B27" s="374"/>
    </row>
    <row r="28" spans="1:2" ht="12.75">
      <c r="A28" s="372"/>
      <c r="B28" s="374" t="s">
        <v>239</v>
      </c>
    </row>
    <row r="29" spans="1:2" ht="12.75">
      <c r="A29" s="372"/>
      <c r="B29" s="374" t="s">
        <v>12</v>
      </c>
    </row>
    <row r="30" spans="1:2" ht="13.5" thickBot="1">
      <c r="A30" s="375"/>
      <c r="B30" s="376"/>
    </row>
    <row r="31" ht="12.75">
      <c r="B31" s="351"/>
    </row>
    <row r="32" ht="12.75">
      <c r="B32" s="351"/>
    </row>
    <row r="33" ht="12.75">
      <c r="B33" s="351"/>
    </row>
  </sheetData>
  <sheetProtection/>
  <mergeCells count="1">
    <mergeCell ref="A1:B1"/>
  </mergeCells>
  <printOptions/>
  <pageMargins left="0.747916666666667" right="0.747916666666667" top="0.984027777777778" bottom="0.984027777777778" header="0.511805555555556" footer="0.511805555555556"/>
  <pageSetup fitToHeight="1" fitToWidth="1" horizontalDpi="300" verticalDpi="3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S238"/>
  <sheetViews>
    <sheetView tabSelected="1" zoomScalePageLayoutView="0" workbookViewId="0" topLeftCell="A1">
      <selection activeCell="AB111" sqref="AB111"/>
    </sheetView>
  </sheetViews>
  <sheetFormatPr defaultColWidth="9.140625" defaultRowHeight="12.75"/>
  <cols>
    <col min="1" max="1" width="7.00390625" style="243" customWidth="1"/>
    <col min="2" max="2" width="6.421875" style="243" customWidth="1"/>
    <col min="3" max="3" width="2.421875" style="243" customWidth="1"/>
    <col min="4" max="4" width="34.7109375" style="243" customWidth="1"/>
    <col min="5" max="5" width="10.8515625" style="243" customWidth="1"/>
    <col min="6" max="6" width="8.7109375" style="10" customWidth="1"/>
    <col min="7" max="7" width="4.8515625" style="339" customWidth="1"/>
    <col min="8" max="10" width="4.7109375" style="339" customWidth="1"/>
    <col min="11" max="11" width="0" style="339" hidden="1" customWidth="1"/>
    <col min="12" max="13" width="0" style="196" hidden="1" customWidth="1"/>
    <col min="14" max="18" width="0.85546875" style="340" customWidth="1"/>
    <col min="19" max="19" width="4.140625" style="243" customWidth="1"/>
    <col min="20" max="20" width="5.140625" style="291" customWidth="1"/>
    <col min="21" max="24" width="4.00390625" style="291" customWidth="1"/>
    <col min="25" max="26" width="4.00390625" style="243" customWidth="1"/>
    <col min="27" max="27" width="6.28125" style="243" customWidth="1"/>
    <col min="28" max="29" width="5.28125" style="243" customWidth="1"/>
    <col min="30" max="30" width="4.00390625" style="243" customWidth="1"/>
    <col min="31" max="31" width="4.8515625" style="243" customWidth="1"/>
    <col min="32" max="37" width="4.00390625" style="243" customWidth="1"/>
    <col min="38" max="40" width="0" style="243" hidden="1" customWidth="1"/>
    <col min="41" max="41" width="4.00390625" style="243" customWidth="1"/>
    <col min="42" max="44" width="0" style="243" hidden="1" customWidth="1"/>
    <col min="45" max="46" width="0" style="245" hidden="1" customWidth="1"/>
    <col min="47" max="47" width="4.8515625" style="245" customWidth="1"/>
    <col min="48" max="48" width="10.8515625" style="196" customWidth="1"/>
    <col min="49" max="49" width="10.421875" style="196" customWidth="1"/>
    <col min="50" max="97" width="0" style="196" hidden="1" customWidth="1"/>
    <col min="98" max="16384" width="9.140625" style="196" customWidth="1"/>
  </cols>
  <sheetData>
    <row r="1" spans="2:37" ht="18.75">
      <c r="B1" s="11" t="str">
        <f>+'Tab A Description'!A3</f>
        <v>Cost Center:</v>
      </c>
      <c r="C1" s="11"/>
      <c r="D1" s="11"/>
      <c r="E1" s="12">
        <f>+'Tab A Description'!B3</f>
        <v>9417</v>
      </c>
      <c r="G1" s="244"/>
      <c r="H1" s="244"/>
      <c r="I1" s="244"/>
      <c r="J1" s="244"/>
      <c r="K1" s="244"/>
      <c r="L1" s="13"/>
      <c r="M1" s="13"/>
      <c r="N1" s="14"/>
      <c r="O1" s="14"/>
      <c r="P1" s="14"/>
      <c r="Q1" s="14"/>
      <c r="R1" s="14"/>
      <c r="S1" s="11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47" s="22" customFormat="1" ht="17.25" customHeight="1">
      <c r="A2" s="15"/>
      <c r="B2" s="11" t="str">
        <f>+'Tab A Description'!A4</f>
        <v>Job Number:</v>
      </c>
      <c r="C2" s="16"/>
      <c r="D2" s="16"/>
      <c r="E2" s="12">
        <f>+'Tab A Description'!B4</f>
        <v>6100</v>
      </c>
      <c r="F2" s="17"/>
      <c r="G2" s="246"/>
      <c r="H2" s="246"/>
      <c r="I2" s="246"/>
      <c r="J2" s="246"/>
      <c r="K2" s="246"/>
      <c r="L2" s="18"/>
      <c r="M2" s="18"/>
      <c r="N2" s="19"/>
      <c r="O2" s="19"/>
      <c r="P2" s="19"/>
      <c r="Q2" s="19"/>
      <c r="R2" s="19"/>
      <c r="S2" s="16"/>
      <c r="T2" s="196"/>
      <c r="U2" s="196"/>
      <c r="V2" s="196"/>
      <c r="W2" s="196"/>
      <c r="X2" s="196"/>
      <c r="Y2" s="196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15"/>
      <c r="AM2" s="15"/>
      <c r="AN2" s="15"/>
      <c r="AO2" s="15"/>
      <c r="AP2" s="15"/>
      <c r="AQ2" s="15"/>
      <c r="AR2" s="15"/>
      <c r="AS2" s="21"/>
      <c r="AT2" s="21"/>
      <c r="AU2" s="21"/>
    </row>
    <row r="3" spans="1:47" s="22" customFormat="1" ht="17.25" customHeight="1">
      <c r="A3" s="15"/>
      <c r="B3" s="11" t="str">
        <f>+'Tab A Description'!A5</f>
        <v>Job Title: </v>
      </c>
      <c r="C3" s="16"/>
      <c r="D3" s="16"/>
      <c r="E3" s="12" t="str">
        <f>+'Tab A Description'!B5</f>
        <v>Central I&amp;C and Data Acquisition</v>
      </c>
      <c r="F3" s="17"/>
      <c r="G3" s="246"/>
      <c r="H3" s="246"/>
      <c r="I3" s="246"/>
      <c r="J3" s="246"/>
      <c r="K3" s="246"/>
      <c r="L3" s="18"/>
      <c r="M3" s="18"/>
      <c r="N3" s="19"/>
      <c r="O3" s="19"/>
      <c r="P3" s="19"/>
      <c r="Q3" s="19"/>
      <c r="R3" s="19"/>
      <c r="S3" s="16"/>
      <c r="T3" s="23"/>
      <c r="U3" s="15"/>
      <c r="V3" s="23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21"/>
      <c r="AT3" s="21"/>
      <c r="AU3" s="21"/>
    </row>
    <row r="4" spans="1:47" s="22" customFormat="1" ht="17.25" customHeight="1">
      <c r="A4" s="15"/>
      <c r="B4" s="11" t="str">
        <f>+'Tab A Description'!A6</f>
        <v>Job Manager: </v>
      </c>
      <c r="C4" s="16"/>
      <c r="D4" s="16"/>
      <c r="E4" s="12" t="str">
        <f>+'Tab A Description'!B6</f>
        <v>Paul Sichta</v>
      </c>
      <c r="F4" s="17"/>
      <c r="G4" s="246"/>
      <c r="H4" s="246"/>
      <c r="I4" s="246"/>
      <c r="J4" s="246"/>
      <c r="K4" s="246"/>
      <c r="L4" s="18"/>
      <c r="M4" s="18"/>
      <c r="N4" s="19"/>
      <c r="O4" s="19"/>
      <c r="P4" s="19"/>
      <c r="Q4" s="19"/>
      <c r="R4" s="19"/>
      <c r="S4" s="16"/>
      <c r="T4" s="23"/>
      <c r="U4" s="15"/>
      <c r="V4" s="23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21"/>
      <c r="AT4" s="21"/>
      <c r="AU4" s="21"/>
    </row>
    <row r="5" spans="2:48" ht="15" customHeight="1">
      <c r="B5" s="247"/>
      <c r="C5" s="24"/>
      <c r="D5" s="24"/>
      <c r="E5" s="24"/>
      <c r="F5" s="25"/>
      <c r="G5" s="248"/>
      <c r="H5" s="248"/>
      <c r="I5" s="248"/>
      <c r="J5" s="248"/>
      <c r="K5" s="248"/>
      <c r="L5" s="26"/>
      <c r="M5" s="26"/>
      <c r="N5" s="27"/>
      <c r="O5" s="27"/>
      <c r="P5" s="27"/>
      <c r="Q5" s="27"/>
      <c r="R5" s="27"/>
      <c r="S5" s="24"/>
      <c r="T5" s="356" t="s">
        <v>13</v>
      </c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249"/>
      <c r="AU5" s="250"/>
      <c r="AV5" s="201"/>
    </row>
    <row r="6" spans="1:97" s="37" customFormat="1" ht="22.5" customHeight="1">
      <c r="A6" s="28"/>
      <c r="B6" s="29"/>
      <c r="C6" s="29"/>
      <c r="D6" s="29"/>
      <c r="E6" s="30"/>
      <c r="F6" s="357" t="s">
        <v>14</v>
      </c>
      <c r="G6" s="357"/>
      <c r="H6" s="357"/>
      <c r="I6" s="357"/>
      <c r="J6" s="357"/>
      <c r="K6" s="357"/>
      <c r="L6" s="357"/>
      <c r="M6" s="31"/>
      <c r="N6" s="32"/>
      <c r="O6" s="32"/>
      <c r="P6" s="32"/>
      <c r="Q6" s="32"/>
      <c r="R6" s="32"/>
      <c r="S6" s="33"/>
      <c r="T6" s="358" t="s">
        <v>15</v>
      </c>
      <c r="U6" s="358"/>
      <c r="V6" s="358"/>
      <c r="W6" s="358"/>
      <c r="X6" s="358"/>
      <c r="Y6" s="359" t="s">
        <v>16</v>
      </c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4" t="s">
        <v>17</v>
      </c>
      <c r="AT6" s="35" t="s">
        <v>17</v>
      </c>
      <c r="AU6" s="36"/>
      <c r="AX6" s="354" t="s">
        <v>18</v>
      </c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5" t="s">
        <v>19</v>
      </c>
      <c r="BK6" s="355"/>
      <c r="BL6" s="355"/>
      <c r="BM6" s="355"/>
      <c r="BN6" s="355"/>
      <c r="BO6" s="355"/>
      <c r="BP6" s="355"/>
      <c r="BQ6" s="355"/>
      <c r="BR6" s="355"/>
      <c r="BS6" s="355"/>
      <c r="BT6" s="355"/>
      <c r="BU6" s="355"/>
      <c r="BV6" s="354" t="s">
        <v>20</v>
      </c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5" t="s">
        <v>21</v>
      </c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</row>
    <row r="7" spans="1:47" s="37" customFormat="1" ht="25.5" customHeight="1">
      <c r="A7" s="38"/>
      <c r="B7" s="361" t="s">
        <v>22</v>
      </c>
      <c r="C7" s="361"/>
      <c r="D7" s="361"/>
      <c r="E7" s="361"/>
      <c r="F7" s="362" t="s">
        <v>23</v>
      </c>
      <c r="G7" s="362"/>
      <c r="H7" s="362"/>
      <c r="I7" s="362"/>
      <c r="J7" s="362"/>
      <c r="K7" s="362"/>
      <c r="L7" s="363" t="s">
        <v>24</v>
      </c>
      <c r="M7" s="363"/>
      <c r="N7" s="39"/>
      <c r="O7" s="39"/>
      <c r="P7" s="39"/>
      <c r="Q7" s="39"/>
      <c r="R7" s="39"/>
      <c r="S7" s="40"/>
      <c r="T7" s="251">
        <v>1.308</v>
      </c>
      <c r="U7" s="252">
        <v>1000</v>
      </c>
      <c r="V7" s="252">
        <v>1716</v>
      </c>
      <c r="W7" s="252">
        <v>1716</v>
      </c>
      <c r="X7" s="253">
        <v>1716</v>
      </c>
      <c r="Y7" s="254">
        <v>168.7</v>
      </c>
      <c r="Z7" s="255">
        <v>168.7</v>
      </c>
      <c r="AA7" s="255">
        <v>156.5</v>
      </c>
      <c r="AB7" s="255"/>
      <c r="AC7" s="255">
        <v>128.59</v>
      </c>
      <c r="AD7" s="255">
        <v>108.44</v>
      </c>
      <c r="AE7" s="255">
        <v>78.33</v>
      </c>
      <c r="AF7" s="255">
        <v>78.33</v>
      </c>
      <c r="AG7" s="255">
        <v>78.33</v>
      </c>
      <c r="AH7" s="255">
        <v>180.79</v>
      </c>
      <c r="AI7" s="255"/>
      <c r="AJ7" s="255"/>
      <c r="AK7" s="255"/>
      <c r="AL7" s="255"/>
      <c r="AM7" s="255">
        <v>116.7</v>
      </c>
      <c r="AN7" s="255">
        <v>116.7</v>
      </c>
      <c r="AO7" s="256"/>
      <c r="AP7" s="256"/>
      <c r="AQ7" s="256"/>
      <c r="AR7" s="256"/>
      <c r="AS7" s="257"/>
      <c r="AT7" s="41"/>
      <c r="AU7" s="42"/>
    </row>
    <row r="8" spans="1:97" s="51" customFormat="1" ht="97.5" customHeight="1">
      <c r="A8" s="43" t="s">
        <v>25</v>
      </c>
      <c r="B8" s="364" t="s">
        <v>26</v>
      </c>
      <c r="C8" s="364"/>
      <c r="D8" s="364"/>
      <c r="E8" s="44" t="s">
        <v>27</v>
      </c>
      <c r="F8" s="258" t="s">
        <v>229</v>
      </c>
      <c r="G8" s="365" t="s">
        <v>28</v>
      </c>
      <c r="H8" s="365"/>
      <c r="I8" s="365"/>
      <c r="J8" s="365"/>
      <c r="K8" s="259" t="s">
        <v>29</v>
      </c>
      <c r="L8" s="260" t="s">
        <v>30</v>
      </c>
      <c r="M8" s="260" t="s">
        <v>31</v>
      </c>
      <c r="N8" s="45"/>
      <c r="O8" s="45"/>
      <c r="P8" s="45"/>
      <c r="Q8" s="45"/>
      <c r="R8" s="45"/>
      <c r="S8" s="46" t="s">
        <v>32</v>
      </c>
      <c r="T8" s="261" t="s">
        <v>33</v>
      </c>
      <c r="U8" s="262" t="s">
        <v>34</v>
      </c>
      <c r="V8" s="262" t="s">
        <v>35</v>
      </c>
      <c r="W8" s="262" t="s">
        <v>36</v>
      </c>
      <c r="X8" s="263" t="s">
        <v>37</v>
      </c>
      <c r="Y8" s="264" t="s">
        <v>38</v>
      </c>
      <c r="Z8" s="265" t="s">
        <v>39</v>
      </c>
      <c r="AA8" s="265" t="s">
        <v>40</v>
      </c>
      <c r="AB8" s="265" t="s">
        <v>41</v>
      </c>
      <c r="AC8" s="265" t="s">
        <v>42</v>
      </c>
      <c r="AD8" s="265" t="s">
        <v>43</v>
      </c>
      <c r="AE8" s="265" t="s">
        <v>44</v>
      </c>
      <c r="AF8" s="265" t="s">
        <v>45</v>
      </c>
      <c r="AG8" s="265" t="s">
        <v>46</v>
      </c>
      <c r="AH8" s="265" t="s">
        <v>47</v>
      </c>
      <c r="AI8" s="265" t="s">
        <v>48</v>
      </c>
      <c r="AJ8" s="265" t="s">
        <v>49</v>
      </c>
      <c r="AK8" s="265" t="s">
        <v>50</v>
      </c>
      <c r="AL8" s="265" t="s">
        <v>51</v>
      </c>
      <c r="AM8" s="266" t="s">
        <v>52</v>
      </c>
      <c r="AN8" s="266" t="s">
        <v>53</v>
      </c>
      <c r="AO8" s="265" t="s">
        <v>54</v>
      </c>
      <c r="AP8" s="265"/>
      <c r="AQ8" s="266"/>
      <c r="AR8" s="267"/>
      <c r="AS8" s="268" t="s">
        <v>55</v>
      </c>
      <c r="AT8" s="269" t="s">
        <v>56</v>
      </c>
      <c r="AU8" s="270" t="s">
        <v>57</v>
      </c>
      <c r="AV8" s="47" t="s">
        <v>58</v>
      </c>
      <c r="AW8" s="48" t="s">
        <v>59</v>
      </c>
      <c r="AX8" s="49">
        <v>39722</v>
      </c>
      <c r="AY8" s="49">
        <v>39753</v>
      </c>
      <c r="AZ8" s="49">
        <v>39783</v>
      </c>
      <c r="BA8" s="49">
        <v>39814</v>
      </c>
      <c r="BB8" s="49">
        <v>39845</v>
      </c>
      <c r="BC8" s="49">
        <v>39873</v>
      </c>
      <c r="BD8" s="49">
        <v>39904</v>
      </c>
      <c r="BE8" s="49">
        <v>39934</v>
      </c>
      <c r="BF8" s="49">
        <v>39965</v>
      </c>
      <c r="BG8" s="49">
        <v>39995</v>
      </c>
      <c r="BH8" s="49">
        <v>40026</v>
      </c>
      <c r="BI8" s="49">
        <v>40057</v>
      </c>
      <c r="BJ8" s="50">
        <v>40087</v>
      </c>
      <c r="BK8" s="50">
        <v>40118</v>
      </c>
      <c r="BL8" s="50">
        <v>40148</v>
      </c>
      <c r="BM8" s="50">
        <v>40179</v>
      </c>
      <c r="BN8" s="50">
        <v>40210</v>
      </c>
      <c r="BO8" s="50">
        <v>40238</v>
      </c>
      <c r="BP8" s="50">
        <v>40269</v>
      </c>
      <c r="BQ8" s="50">
        <v>40299</v>
      </c>
      <c r="BR8" s="50">
        <v>40330</v>
      </c>
      <c r="BS8" s="50">
        <v>40360</v>
      </c>
      <c r="BT8" s="50">
        <v>40391</v>
      </c>
      <c r="BU8" s="50">
        <v>40422</v>
      </c>
      <c r="BV8" s="49">
        <v>40452</v>
      </c>
      <c r="BW8" s="49">
        <v>40483</v>
      </c>
      <c r="BX8" s="49">
        <v>40513</v>
      </c>
      <c r="BY8" s="49">
        <v>40544</v>
      </c>
      <c r="BZ8" s="49">
        <v>40575</v>
      </c>
      <c r="CA8" s="49">
        <v>40603</v>
      </c>
      <c r="CB8" s="49">
        <v>40634</v>
      </c>
      <c r="CC8" s="49">
        <v>40664</v>
      </c>
      <c r="CD8" s="49">
        <v>40695</v>
      </c>
      <c r="CE8" s="49">
        <v>40725</v>
      </c>
      <c r="CF8" s="49">
        <v>40756</v>
      </c>
      <c r="CG8" s="49">
        <v>40787</v>
      </c>
      <c r="CH8" s="50">
        <v>40817</v>
      </c>
      <c r="CI8" s="50">
        <v>40848</v>
      </c>
      <c r="CJ8" s="50">
        <v>40878</v>
      </c>
      <c r="CK8" s="50">
        <v>40909</v>
      </c>
      <c r="CL8" s="50">
        <v>40940</v>
      </c>
      <c r="CM8" s="50">
        <v>40969</v>
      </c>
      <c r="CN8" s="50">
        <v>41000</v>
      </c>
      <c r="CO8" s="50">
        <v>41030</v>
      </c>
      <c r="CP8" s="50">
        <v>41061</v>
      </c>
      <c r="CQ8" s="50">
        <v>41091</v>
      </c>
      <c r="CR8" s="50">
        <v>41122</v>
      </c>
      <c r="CS8" s="50">
        <v>41153</v>
      </c>
    </row>
    <row r="9" spans="1:97" s="56" customFormat="1" ht="34.5" customHeight="1">
      <c r="A9" s="52" t="s">
        <v>60</v>
      </c>
      <c r="B9" s="53" t="s">
        <v>61</v>
      </c>
      <c r="C9" s="52"/>
      <c r="D9" s="54"/>
      <c r="E9" s="54"/>
      <c r="F9" s="271"/>
      <c r="G9" s="272"/>
      <c r="H9" s="272"/>
      <c r="I9" s="272"/>
      <c r="J9" s="272"/>
      <c r="K9" s="272"/>
      <c r="L9" s="58"/>
      <c r="M9" s="273"/>
      <c r="N9" s="94"/>
      <c r="O9" s="94"/>
      <c r="P9" s="94"/>
      <c r="Q9" s="94"/>
      <c r="R9" s="94"/>
      <c r="S9" s="52"/>
      <c r="T9" s="274">
        <v>1.178</v>
      </c>
      <c r="U9" s="274">
        <v>1.178</v>
      </c>
      <c r="V9" s="274">
        <v>1.617</v>
      </c>
      <c r="W9" s="274">
        <v>1.232</v>
      </c>
      <c r="X9" s="274">
        <v>1.859</v>
      </c>
      <c r="Y9" s="275">
        <v>177.11</v>
      </c>
      <c r="Z9" s="275">
        <v>118.8</v>
      </c>
      <c r="AA9" s="275">
        <v>135.2</v>
      </c>
      <c r="AB9" s="275">
        <v>101.48</v>
      </c>
      <c r="AC9" s="275">
        <v>67.89</v>
      </c>
      <c r="AD9" s="275">
        <v>172.42</v>
      </c>
      <c r="AE9" s="275">
        <v>150.61</v>
      </c>
      <c r="AF9" s="275">
        <v>122.43</v>
      </c>
      <c r="AG9" s="275">
        <v>83.52</v>
      </c>
      <c r="AH9" s="275">
        <v>149.15</v>
      </c>
      <c r="AI9" s="275">
        <v>148.87</v>
      </c>
      <c r="AJ9" s="275">
        <v>115.61</v>
      </c>
      <c r="AK9" s="275">
        <v>89.2</v>
      </c>
      <c r="AL9" s="275">
        <v>142.83</v>
      </c>
      <c r="AM9" s="275">
        <v>177</v>
      </c>
      <c r="AN9" s="275">
        <v>208.3</v>
      </c>
      <c r="AO9" s="275">
        <v>156.85</v>
      </c>
      <c r="AP9" s="275">
        <v>1</v>
      </c>
      <c r="AQ9" s="275">
        <v>1</v>
      </c>
      <c r="AR9" s="275">
        <v>1</v>
      </c>
      <c r="AS9" s="276"/>
      <c r="AT9" s="55"/>
      <c r="AU9" s="42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8"/>
      <c r="BI9" s="58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</row>
    <row r="10" spans="1:97" s="62" customFormat="1" ht="14.25" customHeight="1">
      <c r="A10" s="60">
        <v>1</v>
      </c>
      <c r="B10" s="277" t="s">
        <v>62</v>
      </c>
      <c r="C10" s="61" t="s">
        <v>63</v>
      </c>
      <c r="F10" s="63"/>
      <c r="G10" s="278"/>
      <c r="H10" s="278"/>
      <c r="I10" s="278"/>
      <c r="J10" s="278"/>
      <c r="K10" s="279"/>
      <c r="L10" s="280">
        <f aca="true" t="shared" si="0" ref="L10:L19">IF(F10="","",MAX(N10:R10))</f>
      </c>
      <c r="M10" s="64">
        <f aca="true" t="shared" si="1" ref="M10:M19">IF(F10="","",+L10+(F10*7/5))</f>
      </c>
      <c r="N10" s="65">
        <f aca="true" t="shared" si="2" ref="N10:N19">IF(K10="",(DATEVALUE("10/1/2007")),K10)</f>
        <v>39356</v>
      </c>
      <c r="O10" s="66">
        <f aca="true" t="shared" si="3" ref="O10:O19">IF(G10="",(DATEVALUE("10/1/2007")),VLOOKUP(G10,$A$10:$M$96,13))</f>
        <v>39356</v>
      </c>
      <c r="P10" s="66">
        <f aca="true" t="shared" si="4" ref="P10:P19">IF(H10="",(DATEVALUE("10/1/2007")),VLOOKUP(H10,$A$10:$M$96,13))</f>
        <v>39356</v>
      </c>
      <c r="Q10" s="66">
        <f aca="true" t="shared" si="5" ref="Q10:Q19">IF(I10="",(DATEVALUE("10/1/2007")),VLOOKUP(I10,$A$10:$M$96,13))</f>
        <v>39356</v>
      </c>
      <c r="R10" s="66">
        <f aca="true" t="shared" si="6" ref="R10:R19">IF(J10="",(DATEVALUE("10/1/2007")),VLOOKUP(J10,$A$10:$M$96,13))</f>
        <v>39356</v>
      </c>
      <c r="S10" s="67"/>
      <c r="T10" s="68"/>
      <c r="U10" s="68"/>
      <c r="V10" s="68"/>
      <c r="W10" s="68"/>
      <c r="X10" s="69"/>
      <c r="Y10" s="70"/>
      <c r="Z10" s="70"/>
      <c r="AA10" s="70" t="s">
        <v>11</v>
      </c>
      <c r="AB10" s="70"/>
      <c r="AC10" s="70"/>
      <c r="AD10" s="70"/>
      <c r="AE10" s="70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2"/>
      <c r="AT10" s="73"/>
      <c r="AU10" s="73"/>
      <c r="AV10" s="281"/>
      <c r="AW10" s="70" t="s">
        <v>11</v>
      </c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</row>
    <row r="11" spans="1:97" s="62" customFormat="1" ht="14.25" customHeight="1">
      <c r="A11" s="60">
        <v>2</v>
      </c>
      <c r="B11" s="76"/>
      <c r="D11" s="62" t="s">
        <v>64</v>
      </c>
      <c r="E11" s="62" t="s">
        <v>65</v>
      </c>
      <c r="F11" s="77">
        <v>700</v>
      </c>
      <c r="G11" s="282"/>
      <c r="H11" s="282"/>
      <c r="I11" s="282"/>
      <c r="J11" s="282"/>
      <c r="K11" s="279">
        <v>40079</v>
      </c>
      <c r="L11" s="280">
        <f t="shared" si="0"/>
        <v>40079</v>
      </c>
      <c r="M11" s="64">
        <f t="shared" si="1"/>
        <v>41059</v>
      </c>
      <c r="N11" s="65">
        <f t="shared" si="2"/>
        <v>40079</v>
      </c>
      <c r="O11" s="66">
        <f t="shared" si="3"/>
        <v>39356</v>
      </c>
      <c r="P11" s="66">
        <f t="shared" si="4"/>
        <v>39356</v>
      </c>
      <c r="Q11" s="66">
        <f t="shared" si="5"/>
        <v>39356</v>
      </c>
      <c r="R11" s="66">
        <f t="shared" si="6"/>
        <v>39356</v>
      </c>
      <c r="S11" s="67"/>
      <c r="T11" s="68"/>
      <c r="U11" s="68"/>
      <c r="V11" s="68"/>
      <c r="W11" s="68"/>
      <c r="X11" s="69"/>
      <c r="Y11" s="70"/>
      <c r="Z11" s="70"/>
      <c r="AA11" s="70">
        <v>200</v>
      </c>
      <c r="AB11" s="70"/>
      <c r="AC11" s="70"/>
      <c r="AD11" s="70"/>
      <c r="AE11" s="70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2"/>
      <c r="AT11" s="73"/>
      <c r="AU11" s="73">
        <v>0.1</v>
      </c>
      <c r="AV11" s="281"/>
      <c r="AW11" s="283">
        <v>4</v>
      </c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</row>
    <row r="12" spans="1:97" s="62" customFormat="1" ht="15">
      <c r="A12" s="60">
        <v>3</v>
      </c>
      <c r="B12" s="67"/>
      <c r="F12" s="63"/>
      <c r="G12" s="278"/>
      <c r="H12" s="278"/>
      <c r="I12" s="278"/>
      <c r="J12" s="278"/>
      <c r="K12" s="279"/>
      <c r="L12" s="280">
        <f t="shared" si="0"/>
      </c>
      <c r="M12" s="64">
        <f t="shared" si="1"/>
      </c>
      <c r="N12" s="65">
        <f t="shared" si="2"/>
        <v>39356</v>
      </c>
      <c r="O12" s="66">
        <f t="shared" si="3"/>
        <v>39356</v>
      </c>
      <c r="P12" s="66">
        <f t="shared" si="4"/>
        <v>39356</v>
      </c>
      <c r="Q12" s="66">
        <f t="shared" si="5"/>
        <v>39356</v>
      </c>
      <c r="R12" s="66">
        <f t="shared" si="6"/>
        <v>39356</v>
      </c>
      <c r="S12" s="78"/>
      <c r="T12" s="68"/>
      <c r="U12" s="68"/>
      <c r="V12" s="68"/>
      <c r="W12" s="68"/>
      <c r="X12" s="69"/>
      <c r="Y12" s="70"/>
      <c r="Z12" s="70"/>
      <c r="AA12" s="70"/>
      <c r="AB12" s="70"/>
      <c r="AC12" s="70"/>
      <c r="AD12" s="70"/>
      <c r="AE12" s="70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2"/>
      <c r="AT12" s="73"/>
      <c r="AU12" s="73"/>
      <c r="AV12" s="284"/>
      <c r="AW12" s="283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</row>
    <row r="13" spans="1:97" s="62" customFormat="1" ht="15">
      <c r="A13" s="60">
        <v>28</v>
      </c>
      <c r="B13" s="79"/>
      <c r="C13" s="196"/>
      <c r="F13" s="63"/>
      <c r="G13" s="278"/>
      <c r="H13" s="278"/>
      <c r="I13" s="278"/>
      <c r="J13" s="278"/>
      <c r="K13" s="279"/>
      <c r="L13" s="280">
        <f t="shared" si="0"/>
      </c>
      <c r="M13" s="64">
        <f t="shared" si="1"/>
      </c>
      <c r="N13" s="65">
        <f t="shared" si="2"/>
        <v>39356</v>
      </c>
      <c r="O13" s="66">
        <f t="shared" si="3"/>
        <v>39356</v>
      </c>
      <c r="P13" s="66">
        <f t="shared" si="4"/>
        <v>39356</v>
      </c>
      <c r="Q13" s="66">
        <f t="shared" si="5"/>
        <v>39356</v>
      </c>
      <c r="R13" s="66">
        <f t="shared" si="6"/>
        <v>39356</v>
      </c>
      <c r="S13" s="78"/>
      <c r="T13" s="68"/>
      <c r="U13" s="68"/>
      <c r="V13" s="68"/>
      <c r="W13" s="68"/>
      <c r="X13" s="69"/>
      <c r="Y13" s="70"/>
      <c r="Z13" s="70"/>
      <c r="AA13" s="70"/>
      <c r="AB13" s="70"/>
      <c r="AC13" s="70"/>
      <c r="AD13" s="70"/>
      <c r="AE13" s="70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2"/>
      <c r="AT13" s="73"/>
      <c r="AU13" s="73" t="s">
        <v>11</v>
      </c>
      <c r="AV13" s="284"/>
      <c r="AW13" s="283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</row>
    <row r="14" spans="1:97" s="62" customFormat="1" ht="15">
      <c r="A14" s="60">
        <v>29</v>
      </c>
      <c r="B14" s="79"/>
      <c r="C14" s="196"/>
      <c r="F14" s="63"/>
      <c r="G14" s="278"/>
      <c r="H14" s="278"/>
      <c r="I14" s="278"/>
      <c r="J14" s="278"/>
      <c r="K14" s="279"/>
      <c r="L14" s="280">
        <f t="shared" si="0"/>
      </c>
      <c r="M14" s="64">
        <f t="shared" si="1"/>
      </c>
      <c r="N14" s="65">
        <f t="shared" si="2"/>
        <v>39356</v>
      </c>
      <c r="O14" s="66">
        <f t="shared" si="3"/>
        <v>39356</v>
      </c>
      <c r="P14" s="66">
        <f t="shared" si="4"/>
        <v>39356</v>
      </c>
      <c r="Q14" s="66">
        <f t="shared" si="5"/>
        <v>39356</v>
      </c>
      <c r="R14" s="66">
        <f t="shared" si="6"/>
        <v>39356</v>
      </c>
      <c r="S14" s="78"/>
      <c r="T14" s="68"/>
      <c r="U14" s="68"/>
      <c r="V14" s="68"/>
      <c r="W14" s="68"/>
      <c r="X14" s="69"/>
      <c r="Y14" s="70"/>
      <c r="Z14" s="70"/>
      <c r="AA14" s="70"/>
      <c r="AB14" s="70"/>
      <c r="AC14" s="70"/>
      <c r="AD14" s="70"/>
      <c r="AE14" s="70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2"/>
      <c r="AT14" s="73"/>
      <c r="AU14" s="73" t="s">
        <v>11</v>
      </c>
      <c r="AV14" s="284"/>
      <c r="AW14" s="283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</row>
    <row r="15" spans="1:97" s="62" customFormat="1" ht="15">
      <c r="A15" s="60">
        <v>30</v>
      </c>
      <c r="B15" s="67"/>
      <c r="C15" s="196"/>
      <c r="F15" s="63"/>
      <c r="G15" s="278"/>
      <c r="H15" s="278"/>
      <c r="I15" s="278"/>
      <c r="J15" s="278"/>
      <c r="K15" s="279"/>
      <c r="L15" s="280">
        <f t="shared" si="0"/>
      </c>
      <c r="M15" s="64">
        <f t="shared" si="1"/>
      </c>
      <c r="N15" s="65">
        <f t="shared" si="2"/>
        <v>39356</v>
      </c>
      <c r="O15" s="66">
        <f t="shared" si="3"/>
        <v>39356</v>
      </c>
      <c r="P15" s="66">
        <f t="shared" si="4"/>
        <v>39356</v>
      </c>
      <c r="Q15" s="66">
        <f t="shared" si="5"/>
        <v>39356</v>
      </c>
      <c r="R15" s="66">
        <f t="shared" si="6"/>
        <v>39356</v>
      </c>
      <c r="S15" s="78"/>
      <c r="T15" s="68"/>
      <c r="U15" s="68"/>
      <c r="V15" s="68"/>
      <c r="W15" s="68"/>
      <c r="X15" s="69"/>
      <c r="Y15" s="70"/>
      <c r="Z15" s="70"/>
      <c r="AA15" s="70"/>
      <c r="AB15" s="70"/>
      <c r="AC15" s="70"/>
      <c r="AD15" s="70"/>
      <c r="AE15" s="70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73"/>
      <c r="AU15" s="73" t="s">
        <v>11</v>
      </c>
      <c r="AV15" s="284"/>
      <c r="AW15" s="283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</row>
    <row r="16" spans="1:97" s="62" customFormat="1" ht="15">
      <c r="A16" s="60">
        <v>31</v>
      </c>
      <c r="B16" s="79"/>
      <c r="C16" s="61" t="s">
        <v>71</v>
      </c>
      <c r="F16" s="63"/>
      <c r="G16" s="278"/>
      <c r="H16" s="278"/>
      <c r="I16" s="278"/>
      <c r="J16" s="278"/>
      <c r="K16" s="279"/>
      <c r="L16" s="280">
        <f t="shared" si="0"/>
      </c>
      <c r="M16" s="64">
        <f t="shared" si="1"/>
      </c>
      <c r="N16" s="65">
        <f t="shared" si="2"/>
        <v>39356</v>
      </c>
      <c r="O16" s="66">
        <f t="shared" si="3"/>
        <v>39356</v>
      </c>
      <c r="P16" s="66">
        <f t="shared" si="4"/>
        <v>39356</v>
      </c>
      <c r="Q16" s="66">
        <f t="shared" si="5"/>
        <v>39356</v>
      </c>
      <c r="R16" s="66">
        <f t="shared" si="6"/>
        <v>39356</v>
      </c>
      <c r="S16" s="78"/>
      <c r="T16" s="68"/>
      <c r="U16" s="68"/>
      <c r="V16" s="68"/>
      <c r="W16" s="68"/>
      <c r="X16" s="69"/>
      <c r="Y16" s="70"/>
      <c r="Z16" s="70"/>
      <c r="AA16" s="70"/>
      <c r="AB16" s="70"/>
      <c r="AC16" s="70"/>
      <c r="AD16" s="70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73"/>
      <c r="AU16" s="73" t="s">
        <v>11</v>
      </c>
      <c r="AV16" s="284"/>
      <c r="AW16" s="283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</row>
    <row r="17" spans="1:97" s="62" customFormat="1" ht="15">
      <c r="A17" s="60">
        <v>32</v>
      </c>
      <c r="B17" s="79"/>
      <c r="D17" s="62" t="s">
        <v>72</v>
      </c>
      <c r="E17" s="62" t="s">
        <v>65</v>
      </c>
      <c r="F17" s="63">
        <v>30</v>
      </c>
      <c r="G17" s="278">
        <v>27</v>
      </c>
      <c r="H17" s="278"/>
      <c r="I17" s="278"/>
      <c r="J17" s="278"/>
      <c r="K17" s="279"/>
      <c r="L17" s="280">
        <f t="shared" si="0"/>
        <v>39356</v>
      </c>
      <c r="M17" s="64">
        <f t="shared" si="1"/>
        <v>39398</v>
      </c>
      <c r="N17" s="65">
        <f t="shared" si="2"/>
        <v>39356</v>
      </c>
      <c r="O17" s="66">
        <f t="shared" si="3"/>
      </c>
      <c r="P17" s="66">
        <f t="shared" si="4"/>
        <v>39356</v>
      </c>
      <c r="Q17" s="66">
        <f t="shared" si="5"/>
        <v>39356</v>
      </c>
      <c r="R17" s="66">
        <f t="shared" si="6"/>
        <v>39356</v>
      </c>
      <c r="S17" s="78"/>
      <c r="T17" s="68"/>
      <c r="U17" s="68"/>
      <c r="V17" s="68"/>
      <c r="W17" s="68"/>
      <c r="X17" s="69"/>
      <c r="Y17" s="70"/>
      <c r="Z17" s="70"/>
      <c r="AA17" s="70">
        <v>10</v>
      </c>
      <c r="AB17" s="70"/>
      <c r="AC17" s="70"/>
      <c r="AD17" s="70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2"/>
      <c r="AT17" s="73"/>
      <c r="AU17" s="73">
        <v>0.1</v>
      </c>
      <c r="AV17" s="284"/>
      <c r="AW17" s="283">
        <v>4</v>
      </c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</row>
    <row r="18" spans="1:97" s="62" customFormat="1" ht="15">
      <c r="A18" s="60">
        <v>33</v>
      </c>
      <c r="B18" s="79"/>
      <c r="D18" s="62" t="s">
        <v>68</v>
      </c>
      <c r="E18" s="62" t="s">
        <v>65</v>
      </c>
      <c r="F18" s="63">
        <v>10</v>
      </c>
      <c r="G18" s="278">
        <v>32</v>
      </c>
      <c r="H18" s="278"/>
      <c r="I18" s="278"/>
      <c r="J18" s="278"/>
      <c r="K18" s="279"/>
      <c r="L18" s="280">
        <f t="shared" si="0"/>
        <v>39398</v>
      </c>
      <c r="M18" s="64">
        <f t="shared" si="1"/>
        <v>39412</v>
      </c>
      <c r="N18" s="65">
        <f t="shared" si="2"/>
        <v>39356</v>
      </c>
      <c r="O18" s="66">
        <f t="shared" si="3"/>
        <v>39398</v>
      </c>
      <c r="P18" s="66">
        <f t="shared" si="4"/>
        <v>39356</v>
      </c>
      <c r="Q18" s="66">
        <f t="shared" si="5"/>
        <v>39356</v>
      </c>
      <c r="R18" s="66">
        <f t="shared" si="6"/>
        <v>39356</v>
      </c>
      <c r="S18" s="78"/>
      <c r="T18" s="68"/>
      <c r="U18" s="68"/>
      <c r="V18" s="68"/>
      <c r="W18" s="68"/>
      <c r="X18" s="69"/>
      <c r="Y18" s="70"/>
      <c r="Z18" s="70"/>
      <c r="AA18" s="70">
        <v>32</v>
      </c>
      <c r="AB18" s="70"/>
      <c r="AC18" s="70"/>
      <c r="AD18" s="70"/>
      <c r="AE18" s="70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2"/>
      <c r="AT18" s="73"/>
      <c r="AU18" s="73">
        <v>0.1</v>
      </c>
      <c r="AV18" s="284"/>
      <c r="AW18" s="283">
        <v>4</v>
      </c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</row>
    <row r="19" spans="1:97" s="62" customFormat="1" ht="15">
      <c r="A19" s="60">
        <v>34</v>
      </c>
      <c r="B19" s="79"/>
      <c r="D19" s="62" t="s">
        <v>73</v>
      </c>
      <c r="E19" s="62" t="s">
        <v>65</v>
      </c>
      <c r="F19" s="63">
        <v>1</v>
      </c>
      <c r="G19" s="278"/>
      <c r="H19" s="278"/>
      <c r="I19" s="278"/>
      <c r="J19" s="278"/>
      <c r="K19" s="279">
        <v>40391</v>
      </c>
      <c r="L19" s="280">
        <f t="shared" si="0"/>
        <v>40391</v>
      </c>
      <c r="M19" s="64">
        <f t="shared" si="1"/>
        <v>40392.4</v>
      </c>
      <c r="N19" s="65">
        <f t="shared" si="2"/>
        <v>40391</v>
      </c>
      <c r="O19" s="66">
        <f t="shared" si="3"/>
        <v>39356</v>
      </c>
      <c r="P19" s="66">
        <f t="shared" si="4"/>
        <v>39356</v>
      </c>
      <c r="Q19" s="66">
        <f t="shared" si="5"/>
        <v>39356</v>
      </c>
      <c r="R19" s="66">
        <f t="shared" si="6"/>
        <v>39356</v>
      </c>
      <c r="S19" s="78"/>
      <c r="T19" s="68"/>
      <c r="U19" s="68"/>
      <c r="V19" s="68"/>
      <c r="W19" s="68"/>
      <c r="X19" s="69"/>
      <c r="Y19" s="70"/>
      <c r="Z19" s="70"/>
      <c r="AA19" s="70">
        <v>1</v>
      </c>
      <c r="AB19" s="70"/>
      <c r="AC19" s="70"/>
      <c r="AD19" s="70"/>
      <c r="AE19" s="70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2"/>
      <c r="AT19" s="73"/>
      <c r="AU19" s="73">
        <v>0.1</v>
      </c>
      <c r="AV19" s="284"/>
      <c r="AW19" s="283">
        <v>4</v>
      </c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</row>
    <row r="20" spans="1:97" s="62" customFormat="1" ht="15">
      <c r="A20" s="60"/>
      <c r="B20" s="79"/>
      <c r="F20" s="63"/>
      <c r="G20" s="278"/>
      <c r="H20" s="278"/>
      <c r="I20" s="278"/>
      <c r="J20" s="278"/>
      <c r="K20" s="279"/>
      <c r="L20" s="280"/>
      <c r="M20" s="64"/>
      <c r="N20" s="65"/>
      <c r="O20" s="66"/>
      <c r="P20" s="66"/>
      <c r="Q20" s="66"/>
      <c r="R20" s="66"/>
      <c r="S20" s="78"/>
      <c r="T20" s="68"/>
      <c r="U20" s="68"/>
      <c r="V20" s="68"/>
      <c r="W20" s="68"/>
      <c r="X20" s="69"/>
      <c r="Y20" s="70"/>
      <c r="Z20" s="70"/>
      <c r="AA20" s="70"/>
      <c r="AB20" s="70"/>
      <c r="AC20" s="70"/>
      <c r="AD20" s="70"/>
      <c r="AE20" s="70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2"/>
      <c r="AT20" s="73"/>
      <c r="AU20" s="73"/>
      <c r="AV20" s="284"/>
      <c r="AW20" s="283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</row>
    <row r="21" spans="1:97" s="62" customFormat="1" ht="15">
      <c r="A21" s="60" t="s">
        <v>74</v>
      </c>
      <c r="B21" s="79"/>
      <c r="D21" s="62" t="s">
        <v>75</v>
      </c>
      <c r="E21" s="62" t="s">
        <v>66</v>
      </c>
      <c r="F21" s="63">
        <v>30</v>
      </c>
      <c r="G21" s="278">
        <v>34</v>
      </c>
      <c r="H21" s="278"/>
      <c r="I21" s="278"/>
      <c r="J21" s="278"/>
      <c r="K21" s="279"/>
      <c r="L21" s="280">
        <f aca="true" t="shared" si="7" ref="L21:L34">IF(F21="","",MAX(N21:R21))</f>
        <v>40392.4</v>
      </c>
      <c r="M21" s="64">
        <f aca="true" t="shared" si="8" ref="M21:M34">IF(F21="","",+L21+(F21*7/5))</f>
        <v>40434.4</v>
      </c>
      <c r="N21" s="65">
        <f aca="true" t="shared" si="9" ref="N21:N34">IF(K21="",(DATEVALUE("10/1/2007")),K21)</f>
        <v>39356</v>
      </c>
      <c r="O21" s="66">
        <f aca="true" t="shared" si="10" ref="O21:O34">IF(G21="",(DATEVALUE("10/1/2007")),VLOOKUP(G21,$A$10:$M$96,13))</f>
        <v>40392.4</v>
      </c>
      <c r="P21" s="66">
        <f aca="true" t="shared" si="11" ref="P21:P34">IF(H21="",(DATEVALUE("10/1/2007")),VLOOKUP(H21,$A$10:$M$96,13))</f>
        <v>39356</v>
      </c>
      <c r="Q21" s="66">
        <f aca="true" t="shared" si="12" ref="Q21:Q34">IF(I21="",(DATEVALUE("10/1/2007")),VLOOKUP(I21,$A$10:$M$96,13))</f>
        <v>39356</v>
      </c>
      <c r="R21" s="66">
        <f aca="true" t="shared" si="13" ref="R21:R34">IF(J21="",(DATEVALUE("10/1/2007")),VLOOKUP(J21,$A$10:$M$96,13))</f>
        <v>39356</v>
      </c>
      <c r="S21" s="78"/>
      <c r="T21" s="68"/>
      <c r="U21" s="68"/>
      <c r="V21" s="68"/>
      <c r="W21" s="68"/>
      <c r="X21" s="69"/>
      <c r="Y21" s="70"/>
      <c r="Z21" s="70"/>
      <c r="AA21" s="70">
        <v>80</v>
      </c>
      <c r="AB21" s="70"/>
      <c r="AC21" s="70"/>
      <c r="AD21" s="70"/>
      <c r="AE21" s="70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2"/>
      <c r="AT21" s="73"/>
      <c r="AU21" s="73">
        <v>0.1</v>
      </c>
      <c r="AV21" s="284"/>
      <c r="AW21" s="283">
        <v>4</v>
      </c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</row>
    <row r="22" spans="1:97" s="62" customFormat="1" ht="15">
      <c r="A22" s="60">
        <v>36</v>
      </c>
      <c r="B22" s="79"/>
      <c r="D22" s="62" t="s">
        <v>76</v>
      </c>
      <c r="E22" s="62" t="s">
        <v>77</v>
      </c>
      <c r="F22" s="63">
        <v>30</v>
      </c>
      <c r="G22" s="278">
        <v>34</v>
      </c>
      <c r="H22" s="278"/>
      <c r="I22" s="278"/>
      <c r="J22" s="278"/>
      <c r="K22" s="279"/>
      <c r="L22" s="280">
        <f t="shared" si="7"/>
        <v>40392.4</v>
      </c>
      <c r="M22" s="64">
        <f t="shared" si="8"/>
        <v>40434.4</v>
      </c>
      <c r="N22" s="65">
        <f t="shared" si="9"/>
        <v>39356</v>
      </c>
      <c r="O22" s="66">
        <f t="shared" si="10"/>
        <v>40392.4</v>
      </c>
      <c r="P22" s="66">
        <f t="shared" si="11"/>
        <v>39356</v>
      </c>
      <c r="Q22" s="66">
        <f t="shared" si="12"/>
        <v>39356</v>
      </c>
      <c r="R22" s="66">
        <f t="shared" si="13"/>
        <v>39356</v>
      </c>
      <c r="S22" s="78"/>
      <c r="T22" s="68"/>
      <c r="U22" s="68"/>
      <c r="V22" s="68"/>
      <c r="W22" s="68"/>
      <c r="X22" s="69"/>
      <c r="Y22" s="70"/>
      <c r="Z22" s="70"/>
      <c r="AA22" s="70">
        <v>10</v>
      </c>
      <c r="AB22" s="70">
        <v>60</v>
      </c>
      <c r="AC22" s="70"/>
      <c r="AD22" s="70"/>
      <c r="AE22" s="70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2"/>
      <c r="AT22" s="73"/>
      <c r="AU22" s="73">
        <v>0.1</v>
      </c>
      <c r="AV22" s="284"/>
      <c r="AW22" s="283">
        <v>4</v>
      </c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</row>
    <row r="23" spans="1:97" s="62" customFormat="1" ht="15">
      <c r="A23" s="60">
        <v>37</v>
      </c>
      <c r="B23" s="79"/>
      <c r="D23" s="62" t="s">
        <v>78</v>
      </c>
      <c r="E23" s="62" t="s">
        <v>67</v>
      </c>
      <c r="F23" s="63">
        <v>60</v>
      </c>
      <c r="G23" s="278">
        <v>34</v>
      </c>
      <c r="H23" s="278"/>
      <c r="I23" s="278"/>
      <c r="J23" s="278"/>
      <c r="K23" s="279"/>
      <c r="L23" s="280">
        <f t="shared" si="7"/>
        <v>40392.4</v>
      </c>
      <c r="M23" s="64">
        <f t="shared" si="8"/>
        <v>40476.4</v>
      </c>
      <c r="N23" s="65">
        <f t="shared" si="9"/>
        <v>39356</v>
      </c>
      <c r="O23" s="66">
        <f t="shared" si="10"/>
        <v>40392.4</v>
      </c>
      <c r="P23" s="66">
        <f t="shared" si="11"/>
        <v>39356</v>
      </c>
      <c r="Q23" s="66">
        <f t="shared" si="12"/>
        <v>39356</v>
      </c>
      <c r="R23" s="66">
        <f t="shared" si="13"/>
        <v>39356</v>
      </c>
      <c r="S23" s="78"/>
      <c r="T23" s="196">
        <v>0</v>
      </c>
      <c r="U23" s="196">
        <v>0</v>
      </c>
      <c r="V23" s="286"/>
      <c r="W23" s="286"/>
      <c r="X23" s="287"/>
      <c r="Y23" s="70"/>
      <c r="Z23" s="70"/>
      <c r="AA23" s="70">
        <v>32</v>
      </c>
      <c r="AB23" s="70"/>
      <c r="AC23" s="70"/>
      <c r="AD23" s="70"/>
      <c r="AE23" s="70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2"/>
      <c r="AT23" s="73"/>
      <c r="AU23" s="73">
        <v>0.1</v>
      </c>
      <c r="AV23" s="284"/>
      <c r="AW23" s="283">
        <v>4</v>
      </c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</row>
    <row r="24" spans="1:97" s="62" customFormat="1" ht="15">
      <c r="A24" s="60">
        <v>38</v>
      </c>
      <c r="B24" s="79"/>
      <c r="D24" s="62" t="s">
        <v>79</v>
      </c>
      <c r="E24" s="62" t="s">
        <v>65</v>
      </c>
      <c r="F24" s="63">
        <v>10</v>
      </c>
      <c r="G24" s="278">
        <v>34</v>
      </c>
      <c r="H24" s="278"/>
      <c r="I24" s="278"/>
      <c r="J24" s="278"/>
      <c r="K24" s="279"/>
      <c r="L24" s="280">
        <f t="shared" si="7"/>
        <v>40392.4</v>
      </c>
      <c r="M24" s="64">
        <f t="shared" si="8"/>
        <v>40406.4</v>
      </c>
      <c r="N24" s="65">
        <f t="shared" si="9"/>
        <v>39356</v>
      </c>
      <c r="O24" s="66">
        <f t="shared" si="10"/>
        <v>40392.4</v>
      </c>
      <c r="P24" s="66">
        <f t="shared" si="11"/>
        <v>39356</v>
      </c>
      <c r="Q24" s="66">
        <f t="shared" si="12"/>
        <v>39356</v>
      </c>
      <c r="R24" s="66">
        <f t="shared" si="13"/>
        <v>39356</v>
      </c>
      <c r="S24" s="78"/>
      <c r="T24" s="286"/>
      <c r="U24" s="286"/>
      <c r="V24" s="286"/>
      <c r="W24" s="286"/>
      <c r="X24" s="287"/>
      <c r="Y24" s="70"/>
      <c r="Z24" s="70">
        <v>24</v>
      </c>
      <c r="AA24" s="70">
        <v>24</v>
      </c>
      <c r="AB24" s="70"/>
      <c r="AC24" s="70"/>
      <c r="AD24" s="70"/>
      <c r="AE24" s="70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2"/>
      <c r="AT24" s="73"/>
      <c r="AU24" s="73">
        <v>0.1</v>
      </c>
      <c r="AV24" s="284"/>
      <c r="AW24" s="283">
        <v>4</v>
      </c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</row>
    <row r="25" spans="1:97" s="62" customFormat="1" ht="15">
      <c r="A25" s="60">
        <v>39</v>
      </c>
      <c r="B25" s="79"/>
      <c r="D25" s="62" t="s">
        <v>80</v>
      </c>
      <c r="E25" s="62" t="s">
        <v>67</v>
      </c>
      <c r="F25" s="63">
        <v>30</v>
      </c>
      <c r="G25" s="278">
        <v>34</v>
      </c>
      <c r="H25" s="278"/>
      <c r="I25" s="278"/>
      <c r="J25" s="278"/>
      <c r="K25" s="279"/>
      <c r="L25" s="280">
        <f t="shared" si="7"/>
        <v>40392.4</v>
      </c>
      <c r="M25" s="64">
        <f t="shared" si="8"/>
        <v>40434.4</v>
      </c>
      <c r="N25" s="65">
        <f t="shared" si="9"/>
        <v>39356</v>
      </c>
      <c r="O25" s="66">
        <f t="shared" si="10"/>
        <v>40392.4</v>
      </c>
      <c r="P25" s="66">
        <f t="shared" si="11"/>
        <v>39356</v>
      </c>
      <c r="Q25" s="66">
        <f t="shared" si="12"/>
        <v>39356</v>
      </c>
      <c r="R25" s="66">
        <f t="shared" si="13"/>
        <v>39356</v>
      </c>
      <c r="S25" s="78"/>
      <c r="T25" s="286"/>
      <c r="U25" s="286"/>
      <c r="V25" s="286"/>
      <c r="W25" s="286"/>
      <c r="X25" s="287"/>
      <c r="Y25" s="70"/>
      <c r="Z25" s="70"/>
      <c r="AA25" s="70">
        <v>24</v>
      </c>
      <c r="AB25" s="70"/>
      <c r="AC25" s="70"/>
      <c r="AD25" s="70"/>
      <c r="AE25" s="70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2"/>
      <c r="AT25" s="73"/>
      <c r="AU25" s="73">
        <v>0.1</v>
      </c>
      <c r="AV25" s="284"/>
      <c r="AW25" s="283">
        <v>4</v>
      </c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</row>
    <row r="26" spans="1:97" s="62" customFormat="1" ht="15">
      <c r="A26" s="60">
        <v>40</v>
      </c>
      <c r="B26" s="79"/>
      <c r="D26" s="62" t="s">
        <v>81</v>
      </c>
      <c r="E26" s="62" t="s">
        <v>69</v>
      </c>
      <c r="F26" s="63">
        <v>30</v>
      </c>
      <c r="G26" s="278">
        <v>34</v>
      </c>
      <c r="H26" s="278">
        <v>25</v>
      </c>
      <c r="I26" s="278"/>
      <c r="J26" s="278"/>
      <c r="K26" s="279"/>
      <c r="L26" s="280">
        <f t="shared" si="7"/>
        <v>40392.4</v>
      </c>
      <c r="M26" s="64">
        <f t="shared" si="8"/>
        <v>40434.4</v>
      </c>
      <c r="N26" s="65">
        <f t="shared" si="9"/>
        <v>39356</v>
      </c>
      <c r="O26" s="66">
        <f t="shared" si="10"/>
        <v>40392.4</v>
      </c>
      <c r="P26" s="66">
        <f t="shared" si="11"/>
      </c>
      <c r="Q26" s="66">
        <f t="shared" si="12"/>
        <v>39356</v>
      </c>
      <c r="R26" s="66">
        <f t="shared" si="13"/>
        <v>39356</v>
      </c>
      <c r="S26" s="78"/>
      <c r="T26" s="286"/>
      <c r="U26" s="286"/>
      <c r="V26" s="286"/>
      <c r="W26" s="286"/>
      <c r="X26" s="287"/>
      <c r="Y26" s="70"/>
      <c r="Z26" s="70"/>
      <c r="AA26" s="70">
        <v>40</v>
      </c>
      <c r="AB26" s="70">
        <v>24</v>
      </c>
      <c r="AC26" s="70"/>
      <c r="AD26" s="70"/>
      <c r="AE26" s="70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2"/>
      <c r="AT26" s="73"/>
      <c r="AU26" s="73">
        <v>0.1</v>
      </c>
      <c r="AV26" s="284"/>
      <c r="AW26" s="283">
        <v>4</v>
      </c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</row>
    <row r="27" spans="1:97" s="62" customFormat="1" ht="15">
      <c r="A27" s="60">
        <v>41</v>
      </c>
      <c r="B27" s="79"/>
      <c r="D27" s="62" t="s">
        <v>82</v>
      </c>
      <c r="E27" s="62" t="s">
        <v>69</v>
      </c>
      <c r="F27" s="63">
        <v>40</v>
      </c>
      <c r="G27" s="278">
        <v>40</v>
      </c>
      <c r="H27" s="278">
        <v>39</v>
      </c>
      <c r="I27" s="278">
        <v>38</v>
      </c>
      <c r="J27" s="278"/>
      <c r="K27" s="279"/>
      <c r="L27" s="280">
        <f t="shared" si="7"/>
        <v>40434.4</v>
      </c>
      <c r="M27" s="64">
        <f t="shared" si="8"/>
        <v>40490.4</v>
      </c>
      <c r="N27" s="65">
        <f t="shared" si="9"/>
        <v>39356</v>
      </c>
      <c r="O27" s="66">
        <f t="shared" si="10"/>
        <v>40434.4</v>
      </c>
      <c r="P27" s="66">
        <f t="shared" si="11"/>
        <v>40434.4</v>
      </c>
      <c r="Q27" s="66">
        <f t="shared" si="12"/>
        <v>40406.4</v>
      </c>
      <c r="R27" s="66">
        <f t="shared" si="13"/>
        <v>39356</v>
      </c>
      <c r="S27" s="78"/>
      <c r="T27" s="286"/>
      <c r="U27" s="286"/>
      <c r="V27" s="286"/>
      <c r="W27" s="286"/>
      <c r="X27" s="287"/>
      <c r="Y27" s="70"/>
      <c r="Z27" s="70">
        <v>160</v>
      </c>
      <c r="AA27" s="70">
        <v>160</v>
      </c>
      <c r="AB27" s="70">
        <v>80</v>
      </c>
      <c r="AC27" s="70"/>
      <c r="AD27" s="70"/>
      <c r="AE27" s="70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2"/>
      <c r="AT27" s="73"/>
      <c r="AU27" s="73">
        <v>0.1</v>
      </c>
      <c r="AV27" s="284"/>
      <c r="AW27" s="283">
        <v>4</v>
      </c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</row>
    <row r="28" spans="1:97" s="62" customFormat="1" ht="15">
      <c r="A28" s="60">
        <v>42</v>
      </c>
      <c r="B28" s="79"/>
      <c r="D28" s="62" t="s">
        <v>70</v>
      </c>
      <c r="E28" s="62" t="s">
        <v>65</v>
      </c>
      <c r="F28" s="63">
        <v>10</v>
      </c>
      <c r="G28" s="278">
        <v>41</v>
      </c>
      <c r="H28" s="278"/>
      <c r="I28" s="278"/>
      <c r="J28" s="278"/>
      <c r="K28" s="279"/>
      <c r="L28" s="280">
        <f t="shared" si="7"/>
        <v>40490.4</v>
      </c>
      <c r="M28" s="64">
        <f t="shared" si="8"/>
        <v>40504.4</v>
      </c>
      <c r="N28" s="65">
        <f t="shared" si="9"/>
        <v>39356</v>
      </c>
      <c r="O28" s="66">
        <f t="shared" si="10"/>
        <v>40490.4</v>
      </c>
      <c r="P28" s="66">
        <f t="shared" si="11"/>
        <v>39356</v>
      </c>
      <c r="Q28" s="66">
        <f t="shared" si="12"/>
        <v>39356</v>
      </c>
      <c r="R28" s="66">
        <f t="shared" si="13"/>
        <v>39356</v>
      </c>
      <c r="S28" s="78"/>
      <c r="T28" s="286"/>
      <c r="U28" s="286"/>
      <c r="V28" s="286"/>
      <c r="W28" s="286"/>
      <c r="X28" s="287"/>
      <c r="Y28" s="70"/>
      <c r="Z28" s="70"/>
      <c r="AA28" s="70">
        <v>60</v>
      </c>
      <c r="AB28" s="70"/>
      <c r="AC28" s="70"/>
      <c r="AD28" s="70"/>
      <c r="AE28" s="70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2"/>
      <c r="AT28" s="73"/>
      <c r="AU28" s="73">
        <v>0.1</v>
      </c>
      <c r="AV28" s="284"/>
      <c r="AW28" s="283">
        <v>4</v>
      </c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</row>
    <row r="29" spans="1:97" s="62" customFormat="1" ht="15">
      <c r="A29" s="60">
        <v>43</v>
      </c>
      <c r="B29" s="79"/>
      <c r="D29" s="62" t="s">
        <v>83</v>
      </c>
      <c r="E29" s="62" t="s">
        <v>65</v>
      </c>
      <c r="F29" s="63">
        <v>5</v>
      </c>
      <c r="G29" s="278"/>
      <c r="H29" s="278"/>
      <c r="I29" s="278"/>
      <c r="J29" s="278"/>
      <c r="K29" s="279">
        <v>40545</v>
      </c>
      <c r="L29" s="280">
        <f t="shared" si="7"/>
        <v>40545</v>
      </c>
      <c r="M29" s="64">
        <f t="shared" si="8"/>
        <v>40552</v>
      </c>
      <c r="N29" s="65">
        <f t="shared" si="9"/>
        <v>40545</v>
      </c>
      <c r="O29" s="66">
        <f t="shared" si="10"/>
        <v>39356</v>
      </c>
      <c r="P29" s="66">
        <f t="shared" si="11"/>
        <v>39356</v>
      </c>
      <c r="Q29" s="66">
        <f t="shared" si="12"/>
        <v>39356</v>
      </c>
      <c r="R29" s="66">
        <f t="shared" si="13"/>
        <v>39356</v>
      </c>
      <c r="S29" s="78"/>
      <c r="T29" s="286"/>
      <c r="U29" s="286"/>
      <c r="V29" s="286"/>
      <c r="W29" s="286"/>
      <c r="X29" s="287"/>
      <c r="Y29" s="70"/>
      <c r="Z29" s="70"/>
      <c r="AA29" s="70">
        <v>80</v>
      </c>
      <c r="AB29" s="70"/>
      <c r="AC29" s="70"/>
      <c r="AD29" s="70"/>
      <c r="AE29" s="70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2"/>
      <c r="AT29" s="73"/>
      <c r="AU29" s="73">
        <v>0.1</v>
      </c>
      <c r="AV29" s="284"/>
      <c r="AW29" s="283">
        <v>4</v>
      </c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</row>
    <row r="30" spans="1:97" s="62" customFormat="1" ht="15">
      <c r="A30" s="60">
        <v>44</v>
      </c>
      <c r="B30" s="67"/>
      <c r="D30" s="62" t="s">
        <v>84</v>
      </c>
      <c r="E30" s="62" t="s">
        <v>65</v>
      </c>
      <c r="F30" s="63">
        <v>30</v>
      </c>
      <c r="G30" s="278">
        <v>43</v>
      </c>
      <c r="H30" s="278"/>
      <c r="I30" s="278"/>
      <c r="J30" s="278"/>
      <c r="K30" s="279"/>
      <c r="L30" s="280">
        <f t="shared" si="7"/>
        <v>40552</v>
      </c>
      <c r="M30" s="64">
        <f t="shared" si="8"/>
        <v>40594</v>
      </c>
      <c r="N30" s="65">
        <f t="shared" si="9"/>
        <v>39356</v>
      </c>
      <c r="O30" s="66">
        <f t="shared" si="10"/>
        <v>40552</v>
      </c>
      <c r="P30" s="66">
        <f t="shared" si="11"/>
        <v>39356</v>
      </c>
      <c r="Q30" s="66">
        <f t="shared" si="12"/>
        <v>39356</v>
      </c>
      <c r="R30" s="66">
        <f t="shared" si="13"/>
        <v>39356</v>
      </c>
      <c r="S30" s="78"/>
      <c r="T30" s="286"/>
      <c r="U30" s="286"/>
      <c r="V30" s="286"/>
      <c r="W30" s="286"/>
      <c r="X30" s="287"/>
      <c r="Y30" s="70"/>
      <c r="Z30" s="70"/>
      <c r="AA30" s="70">
        <v>16</v>
      </c>
      <c r="AB30" s="70"/>
      <c r="AC30" s="70"/>
      <c r="AD30" s="70"/>
      <c r="AE30" s="70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2"/>
      <c r="AT30" s="73"/>
      <c r="AU30" s="73">
        <v>0.1</v>
      </c>
      <c r="AV30" s="284"/>
      <c r="AW30" s="283">
        <v>4</v>
      </c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</row>
    <row r="31" spans="1:97" s="62" customFormat="1" ht="15">
      <c r="A31" s="60">
        <v>45</v>
      </c>
      <c r="B31" s="79"/>
      <c r="D31" s="62" t="s">
        <v>85</v>
      </c>
      <c r="E31" s="62" t="s">
        <v>86</v>
      </c>
      <c r="F31" s="63">
        <v>30</v>
      </c>
      <c r="G31" s="278">
        <v>40</v>
      </c>
      <c r="H31" s="278"/>
      <c r="I31" s="278"/>
      <c r="J31" s="278"/>
      <c r="K31" s="279"/>
      <c r="L31" s="280">
        <f t="shared" si="7"/>
        <v>40434.4</v>
      </c>
      <c r="M31" s="64">
        <f t="shared" si="8"/>
        <v>40476.4</v>
      </c>
      <c r="N31" s="65">
        <f t="shared" si="9"/>
        <v>39356</v>
      </c>
      <c r="O31" s="66">
        <f t="shared" si="10"/>
        <v>40434.4</v>
      </c>
      <c r="P31" s="66">
        <f t="shared" si="11"/>
        <v>39356</v>
      </c>
      <c r="Q31" s="66">
        <f t="shared" si="12"/>
        <v>39356</v>
      </c>
      <c r="R31" s="66">
        <f t="shared" si="13"/>
        <v>39356</v>
      </c>
      <c r="S31" s="78"/>
      <c r="T31" s="286"/>
      <c r="U31" s="286"/>
      <c r="V31" s="286"/>
      <c r="W31" s="286"/>
      <c r="X31" s="287"/>
      <c r="Y31" s="70"/>
      <c r="Z31" s="70"/>
      <c r="AA31" s="70">
        <v>16</v>
      </c>
      <c r="AB31" s="70">
        <v>40</v>
      </c>
      <c r="AC31" s="70"/>
      <c r="AD31" s="70"/>
      <c r="AE31" s="70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2"/>
      <c r="AT31" s="73"/>
      <c r="AU31" s="73">
        <v>0.1</v>
      </c>
      <c r="AV31" s="284"/>
      <c r="AW31" s="283">
        <v>4</v>
      </c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</row>
    <row r="32" spans="1:97" s="62" customFormat="1" ht="15">
      <c r="A32" s="60">
        <v>46</v>
      </c>
      <c r="B32" s="80"/>
      <c r="F32" s="63"/>
      <c r="G32" s="278"/>
      <c r="H32" s="278"/>
      <c r="I32" s="278"/>
      <c r="J32" s="278"/>
      <c r="K32" s="279"/>
      <c r="L32" s="280">
        <f t="shared" si="7"/>
      </c>
      <c r="M32" s="64">
        <f t="shared" si="8"/>
      </c>
      <c r="N32" s="65">
        <f t="shared" si="9"/>
        <v>39356</v>
      </c>
      <c r="O32" s="66">
        <f t="shared" si="10"/>
        <v>39356</v>
      </c>
      <c r="P32" s="66">
        <f t="shared" si="11"/>
        <v>39356</v>
      </c>
      <c r="Q32" s="66">
        <f t="shared" si="12"/>
        <v>39356</v>
      </c>
      <c r="R32" s="66">
        <f t="shared" si="13"/>
        <v>39356</v>
      </c>
      <c r="S32" s="81"/>
      <c r="T32" s="286"/>
      <c r="U32" s="286"/>
      <c r="V32" s="286"/>
      <c r="W32" s="286"/>
      <c r="X32" s="287"/>
      <c r="Y32" s="70"/>
      <c r="Z32" s="70"/>
      <c r="AA32" s="70"/>
      <c r="AB32" s="70"/>
      <c r="AC32" s="70"/>
      <c r="AD32" s="70"/>
      <c r="AE32" s="70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2"/>
      <c r="AT32" s="73"/>
      <c r="AU32" s="73" t="s">
        <v>11</v>
      </c>
      <c r="AV32" s="284"/>
      <c r="AW32" s="283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</row>
    <row r="33" spans="1:97" s="62" customFormat="1" ht="15">
      <c r="A33" s="60">
        <v>47</v>
      </c>
      <c r="B33" s="80"/>
      <c r="C33" s="61" t="s">
        <v>87</v>
      </c>
      <c r="E33" s="82"/>
      <c r="F33" s="63"/>
      <c r="G33" s="278"/>
      <c r="H33" s="278"/>
      <c r="I33" s="278"/>
      <c r="J33" s="278"/>
      <c r="K33" s="279"/>
      <c r="L33" s="280">
        <f t="shared" si="7"/>
      </c>
      <c r="M33" s="64">
        <f t="shared" si="8"/>
      </c>
      <c r="N33" s="65">
        <f t="shared" si="9"/>
        <v>39356</v>
      </c>
      <c r="O33" s="66">
        <f t="shared" si="10"/>
        <v>39356</v>
      </c>
      <c r="P33" s="66">
        <f t="shared" si="11"/>
        <v>39356</v>
      </c>
      <c r="Q33" s="66">
        <f t="shared" si="12"/>
        <v>39356</v>
      </c>
      <c r="R33" s="66">
        <f t="shared" si="13"/>
        <v>39356</v>
      </c>
      <c r="S33" s="81"/>
      <c r="T33" s="286"/>
      <c r="U33" s="286"/>
      <c r="V33" s="286"/>
      <c r="W33" s="286"/>
      <c r="X33" s="287"/>
      <c r="Y33" s="70"/>
      <c r="Z33" s="70"/>
      <c r="AA33" s="70"/>
      <c r="AB33" s="70"/>
      <c r="AC33" s="70"/>
      <c r="AD33" s="70"/>
      <c r="AE33" s="70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2"/>
      <c r="AT33" s="73"/>
      <c r="AU33" s="73" t="s">
        <v>11</v>
      </c>
      <c r="AV33" s="284"/>
      <c r="AW33" s="283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</row>
    <row r="34" spans="1:97" s="62" customFormat="1" ht="15">
      <c r="A34" s="60">
        <v>48</v>
      </c>
      <c r="B34" s="80"/>
      <c r="D34" s="62" t="s">
        <v>88</v>
      </c>
      <c r="E34" s="62" t="s">
        <v>65</v>
      </c>
      <c r="F34" s="63">
        <v>1</v>
      </c>
      <c r="G34" s="278"/>
      <c r="H34" s="278"/>
      <c r="I34" s="278"/>
      <c r="J34" s="278"/>
      <c r="K34" s="279">
        <v>40969</v>
      </c>
      <c r="L34" s="280">
        <f t="shared" si="7"/>
        <v>40969</v>
      </c>
      <c r="M34" s="64">
        <f t="shared" si="8"/>
        <v>40970.4</v>
      </c>
      <c r="N34" s="65">
        <f t="shared" si="9"/>
        <v>40969</v>
      </c>
      <c r="O34" s="66">
        <f t="shared" si="10"/>
        <v>39356</v>
      </c>
      <c r="P34" s="66">
        <f t="shared" si="11"/>
        <v>39356</v>
      </c>
      <c r="Q34" s="66">
        <f t="shared" si="12"/>
        <v>39356</v>
      </c>
      <c r="R34" s="66">
        <f t="shared" si="13"/>
        <v>39356</v>
      </c>
      <c r="S34" s="81"/>
      <c r="T34" s="286"/>
      <c r="U34" s="286"/>
      <c r="V34" s="286"/>
      <c r="W34" s="286"/>
      <c r="X34" s="287"/>
      <c r="Y34" s="70"/>
      <c r="Z34" s="70"/>
      <c r="AA34" s="70">
        <v>1</v>
      </c>
      <c r="AB34" s="70"/>
      <c r="AC34" s="70"/>
      <c r="AD34" s="70"/>
      <c r="AE34" s="70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2"/>
      <c r="AT34" s="73"/>
      <c r="AU34" s="73">
        <v>0.1</v>
      </c>
      <c r="AV34" s="284"/>
      <c r="AW34" s="283">
        <v>4</v>
      </c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</row>
    <row r="35" spans="1:97" s="62" customFormat="1" ht="15">
      <c r="A35" s="60"/>
      <c r="B35" s="80"/>
      <c r="F35" s="63"/>
      <c r="G35" s="278"/>
      <c r="H35" s="278"/>
      <c r="I35" s="278"/>
      <c r="J35" s="278"/>
      <c r="K35" s="279"/>
      <c r="L35" s="280"/>
      <c r="M35" s="64"/>
      <c r="N35" s="65"/>
      <c r="O35" s="66"/>
      <c r="P35" s="66"/>
      <c r="Q35" s="66"/>
      <c r="R35" s="66"/>
      <c r="S35" s="81"/>
      <c r="T35" s="286"/>
      <c r="U35" s="286"/>
      <c r="V35" s="286"/>
      <c r="W35" s="286"/>
      <c r="X35" s="287"/>
      <c r="Y35" s="70"/>
      <c r="Z35" s="70"/>
      <c r="AA35" s="70"/>
      <c r="AB35" s="70"/>
      <c r="AC35" s="70"/>
      <c r="AD35" s="70"/>
      <c r="AE35" s="70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2"/>
      <c r="AT35" s="73"/>
      <c r="AU35" s="73"/>
      <c r="AV35" s="284"/>
      <c r="AW35" s="283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</row>
    <row r="36" spans="1:97" s="62" customFormat="1" ht="15">
      <c r="A36" s="60"/>
      <c r="B36" s="80"/>
      <c r="F36" s="63"/>
      <c r="G36" s="278"/>
      <c r="H36" s="278"/>
      <c r="I36" s="278"/>
      <c r="J36" s="278"/>
      <c r="K36" s="279"/>
      <c r="L36" s="280"/>
      <c r="M36" s="64"/>
      <c r="N36" s="65"/>
      <c r="O36" s="66"/>
      <c r="P36" s="66"/>
      <c r="Q36" s="66"/>
      <c r="R36" s="66"/>
      <c r="S36" s="81"/>
      <c r="T36" s="286"/>
      <c r="U36" s="286"/>
      <c r="V36" s="286"/>
      <c r="W36" s="286"/>
      <c r="X36" s="287"/>
      <c r="Y36" s="70"/>
      <c r="Z36" s="70"/>
      <c r="AA36" s="70"/>
      <c r="AB36" s="70"/>
      <c r="AC36" s="70"/>
      <c r="AD36" s="70"/>
      <c r="AE36" s="70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2"/>
      <c r="AT36" s="73"/>
      <c r="AU36" s="73"/>
      <c r="AV36" s="284"/>
      <c r="AW36" s="283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</row>
    <row r="37" spans="1:97" s="62" customFormat="1" ht="15">
      <c r="A37" s="60" t="s">
        <v>89</v>
      </c>
      <c r="B37" s="80"/>
      <c r="D37" s="62" t="s">
        <v>90</v>
      </c>
      <c r="E37" s="62" t="s">
        <v>67</v>
      </c>
      <c r="F37" s="63">
        <v>60</v>
      </c>
      <c r="G37" s="278">
        <v>48</v>
      </c>
      <c r="H37" s="278"/>
      <c r="I37" s="278"/>
      <c r="J37" s="278"/>
      <c r="K37" s="279"/>
      <c r="L37" s="280"/>
      <c r="M37" s="64"/>
      <c r="N37" s="65"/>
      <c r="O37" s="66"/>
      <c r="P37" s="66"/>
      <c r="Q37" s="66"/>
      <c r="R37" s="66"/>
      <c r="S37" s="81"/>
      <c r="T37" s="286">
        <v>16</v>
      </c>
      <c r="U37" s="286">
        <v>8</v>
      </c>
      <c r="V37" s="286"/>
      <c r="W37" s="286"/>
      <c r="X37" s="287"/>
      <c r="Y37" s="70"/>
      <c r="Z37" s="70"/>
      <c r="AA37" s="70">
        <v>32</v>
      </c>
      <c r="AB37" s="70"/>
      <c r="AC37" s="70"/>
      <c r="AD37" s="70"/>
      <c r="AE37" s="70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2"/>
      <c r="AT37" s="73"/>
      <c r="AU37" s="73">
        <v>0.1</v>
      </c>
      <c r="AV37" s="284"/>
      <c r="AW37" s="283">
        <v>4</v>
      </c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</row>
    <row r="38" spans="1:97" s="62" customFormat="1" ht="15">
      <c r="A38" s="60" t="s">
        <v>91</v>
      </c>
      <c r="B38" s="67"/>
      <c r="D38" s="62" t="s">
        <v>92</v>
      </c>
      <c r="E38" s="62" t="s">
        <v>67</v>
      </c>
      <c r="F38" s="63">
        <v>60</v>
      </c>
      <c r="G38" s="278">
        <v>37</v>
      </c>
      <c r="H38" s="278">
        <v>48</v>
      </c>
      <c r="I38" s="278" t="s">
        <v>230</v>
      </c>
      <c r="J38" s="278"/>
      <c r="K38" s="279"/>
      <c r="L38" s="280" t="e">
        <f aca="true" t="shared" si="14" ref="L38:L45">IF(F38="","",MAX(N38:R38))</f>
        <v>#N/A</v>
      </c>
      <c r="M38" s="64" t="e">
        <f aca="true" t="shared" si="15" ref="M38:M45">IF(F38="","",+L38+(F38*7/5))</f>
        <v>#N/A</v>
      </c>
      <c r="N38" s="65">
        <f aca="true" t="shared" si="16" ref="N38:N45">IF(K38="",(DATEVALUE("10/1/2007")),K38)</f>
        <v>39356</v>
      </c>
      <c r="O38" s="66">
        <f aca="true" t="shared" si="17" ref="O38:R45">IF(G38="",(DATEVALUE("10/1/2007")),VLOOKUP(G38,$A$10:$M$96,13))</f>
        <v>40476.4</v>
      </c>
      <c r="P38" s="66">
        <f t="shared" si="17"/>
        <v>40970.4</v>
      </c>
      <c r="Q38" s="66" t="e">
        <f t="shared" si="17"/>
        <v>#N/A</v>
      </c>
      <c r="R38" s="66">
        <f t="shared" si="17"/>
        <v>39356</v>
      </c>
      <c r="S38" s="81"/>
      <c r="T38" s="286">
        <v>120</v>
      </c>
      <c r="U38" s="286">
        <v>20</v>
      </c>
      <c r="V38" s="286"/>
      <c r="W38" s="286"/>
      <c r="X38" s="287"/>
      <c r="Y38" s="70"/>
      <c r="Z38" s="70"/>
      <c r="AA38" s="70">
        <v>40</v>
      </c>
      <c r="AB38" s="70"/>
      <c r="AC38" s="70"/>
      <c r="AD38" s="70"/>
      <c r="AE38" s="70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2"/>
      <c r="AT38" s="73"/>
      <c r="AU38" s="73">
        <v>0.1</v>
      </c>
      <c r="AV38" s="284"/>
      <c r="AW38" s="283">
        <v>4</v>
      </c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</row>
    <row r="39" spans="1:97" s="62" customFormat="1" ht="15">
      <c r="A39" s="60">
        <v>50</v>
      </c>
      <c r="B39" s="79"/>
      <c r="D39" s="62" t="s">
        <v>93</v>
      </c>
      <c r="E39" s="62" t="s">
        <v>77</v>
      </c>
      <c r="F39" s="63">
        <v>90</v>
      </c>
      <c r="G39" s="278">
        <v>36</v>
      </c>
      <c r="H39" s="278">
        <v>48</v>
      </c>
      <c r="I39" s="278"/>
      <c r="J39" s="278"/>
      <c r="K39" s="279"/>
      <c r="L39" s="280">
        <f t="shared" si="14"/>
        <v>40970.4</v>
      </c>
      <c r="M39" s="64">
        <f t="shared" si="15"/>
        <v>41096.4</v>
      </c>
      <c r="N39" s="65">
        <f t="shared" si="16"/>
        <v>39356</v>
      </c>
      <c r="O39" s="66">
        <f t="shared" si="17"/>
        <v>40434.4</v>
      </c>
      <c r="P39" s="66">
        <f t="shared" si="17"/>
        <v>40970.4</v>
      </c>
      <c r="Q39" s="66">
        <f t="shared" si="17"/>
        <v>39356</v>
      </c>
      <c r="R39" s="66">
        <f t="shared" si="17"/>
        <v>39356</v>
      </c>
      <c r="S39" s="81"/>
      <c r="T39" s="286">
        <v>11</v>
      </c>
      <c r="U39" s="286">
        <v>5</v>
      </c>
      <c r="V39" s="286"/>
      <c r="W39" s="286"/>
      <c r="X39" s="287"/>
      <c r="Y39" s="70"/>
      <c r="Z39" s="70"/>
      <c r="AA39" s="70">
        <v>8</v>
      </c>
      <c r="AB39" s="70">
        <v>24</v>
      </c>
      <c r="AC39" s="70"/>
      <c r="AD39" s="70"/>
      <c r="AE39" s="70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2"/>
      <c r="AT39" s="73"/>
      <c r="AU39" s="73">
        <v>0.1</v>
      </c>
      <c r="AV39" s="284"/>
      <c r="AW39" s="283">
        <v>4</v>
      </c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</row>
    <row r="40" spans="1:97" s="62" customFormat="1" ht="15">
      <c r="A40" s="60">
        <v>51</v>
      </c>
      <c r="B40" s="80"/>
      <c r="D40" s="62" t="s">
        <v>94</v>
      </c>
      <c r="E40" s="62" t="s">
        <v>86</v>
      </c>
      <c r="F40" s="63">
        <v>40</v>
      </c>
      <c r="G40" s="278">
        <v>44</v>
      </c>
      <c r="H40" s="278">
        <v>48</v>
      </c>
      <c r="I40" s="278"/>
      <c r="J40" s="278"/>
      <c r="K40" s="279"/>
      <c r="L40" s="280">
        <f t="shared" si="14"/>
        <v>40970.4</v>
      </c>
      <c r="M40" s="64">
        <f t="shared" si="15"/>
        <v>41026.4</v>
      </c>
      <c r="N40" s="65">
        <f t="shared" si="16"/>
        <v>39356</v>
      </c>
      <c r="O40" s="66">
        <f t="shared" si="17"/>
        <v>40594</v>
      </c>
      <c r="P40" s="66">
        <f t="shared" si="17"/>
        <v>40970.4</v>
      </c>
      <c r="Q40" s="66">
        <f t="shared" si="17"/>
        <v>39356</v>
      </c>
      <c r="R40" s="66">
        <f t="shared" si="17"/>
        <v>39356</v>
      </c>
      <c r="S40" s="81"/>
      <c r="T40" s="286">
        <v>26</v>
      </c>
      <c r="U40" s="286">
        <v>8</v>
      </c>
      <c r="V40" s="286"/>
      <c r="W40" s="286"/>
      <c r="X40" s="287"/>
      <c r="Y40" s="70"/>
      <c r="Z40" s="70"/>
      <c r="AA40" s="70">
        <v>16</v>
      </c>
      <c r="AB40" s="70">
        <v>24</v>
      </c>
      <c r="AC40" s="70"/>
      <c r="AD40" s="70"/>
      <c r="AE40" s="70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2"/>
      <c r="AT40" s="73"/>
      <c r="AU40" s="73">
        <v>0.1</v>
      </c>
      <c r="AV40" s="83"/>
      <c r="AW40" s="283">
        <v>4</v>
      </c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</row>
    <row r="41" spans="1:97" s="62" customFormat="1" ht="15">
      <c r="A41" s="60">
        <v>52</v>
      </c>
      <c r="B41" s="67"/>
      <c r="D41" s="62" t="s">
        <v>95</v>
      </c>
      <c r="E41" s="62" t="s">
        <v>69</v>
      </c>
      <c r="F41" s="63">
        <v>30</v>
      </c>
      <c r="G41" s="278">
        <v>40</v>
      </c>
      <c r="H41" s="278">
        <v>48</v>
      </c>
      <c r="I41" s="278">
        <v>44</v>
      </c>
      <c r="J41" s="278"/>
      <c r="K41" s="279"/>
      <c r="L41" s="280">
        <f t="shared" si="14"/>
        <v>40970.4</v>
      </c>
      <c r="M41" s="64">
        <f t="shared" si="15"/>
        <v>41012.4</v>
      </c>
      <c r="N41" s="65">
        <f t="shared" si="16"/>
        <v>39356</v>
      </c>
      <c r="O41" s="66">
        <f t="shared" si="17"/>
        <v>40434.4</v>
      </c>
      <c r="P41" s="66">
        <f t="shared" si="17"/>
        <v>40970.4</v>
      </c>
      <c r="Q41" s="66">
        <f t="shared" si="17"/>
        <v>40594</v>
      </c>
      <c r="R41" s="66">
        <f t="shared" si="17"/>
        <v>39356</v>
      </c>
      <c r="S41" s="81"/>
      <c r="T41" s="286">
        <v>8</v>
      </c>
      <c r="U41" s="286">
        <v>4</v>
      </c>
      <c r="V41" s="286"/>
      <c r="W41" s="286"/>
      <c r="X41" s="287"/>
      <c r="Y41" s="70"/>
      <c r="Z41" s="70"/>
      <c r="AA41" s="70">
        <v>32</v>
      </c>
      <c r="AB41" s="70">
        <v>16</v>
      </c>
      <c r="AC41" s="70"/>
      <c r="AD41" s="70"/>
      <c r="AE41" s="70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2"/>
      <c r="AT41" s="73"/>
      <c r="AU41" s="73">
        <v>0.1</v>
      </c>
      <c r="AV41" s="284"/>
      <c r="AW41" s="283">
        <v>4</v>
      </c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</row>
    <row r="42" spans="1:97" s="62" customFormat="1" ht="15">
      <c r="A42" s="60">
        <v>53</v>
      </c>
      <c r="B42" s="67"/>
      <c r="E42" s="62" t="s">
        <v>11</v>
      </c>
      <c r="F42" s="63"/>
      <c r="G42" s="278"/>
      <c r="H42" s="278"/>
      <c r="I42" s="278"/>
      <c r="J42" s="278"/>
      <c r="K42" s="279"/>
      <c r="L42" s="280">
        <f t="shared" si="14"/>
      </c>
      <c r="M42" s="64">
        <f t="shared" si="15"/>
      </c>
      <c r="N42" s="65">
        <f t="shared" si="16"/>
        <v>39356</v>
      </c>
      <c r="O42" s="66">
        <f t="shared" si="17"/>
        <v>39356</v>
      </c>
      <c r="P42" s="66">
        <f t="shared" si="17"/>
        <v>39356</v>
      </c>
      <c r="Q42" s="66">
        <f t="shared" si="17"/>
        <v>39356</v>
      </c>
      <c r="R42" s="66">
        <f t="shared" si="17"/>
        <v>39356</v>
      </c>
      <c r="S42" s="81"/>
      <c r="T42" s="286"/>
      <c r="U42" s="286"/>
      <c r="V42" s="286"/>
      <c r="W42" s="286"/>
      <c r="X42" s="287"/>
      <c r="Y42" s="70"/>
      <c r="Z42" s="70"/>
      <c r="AA42" s="70"/>
      <c r="AB42" s="70"/>
      <c r="AC42" s="70"/>
      <c r="AD42" s="70"/>
      <c r="AE42" s="70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2"/>
      <c r="AT42" s="73"/>
      <c r="AU42" s="73" t="s">
        <v>11</v>
      </c>
      <c r="AV42" s="284"/>
      <c r="AW42" s="283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</row>
    <row r="43" spans="1:97" s="62" customFormat="1" ht="18.75" customHeight="1">
      <c r="A43" s="60">
        <v>54</v>
      </c>
      <c r="B43" s="67"/>
      <c r="C43" s="61" t="s">
        <v>96</v>
      </c>
      <c r="E43" s="196"/>
      <c r="F43" s="63"/>
      <c r="G43" s="278"/>
      <c r="H43" s="278"/>
      <c r="I43" s="278"/>
      <c r="J43" s="278"/>
      <c r="K43" s="279"/>
      <c r="L43" s="280">
        <f t="shared" si="14"/>
      </c>
      <c r="M43" s="64">
        <f t="shared" si="15"/>
      </c>
      <c r="N43" s="65">
        <f t="shared" si="16"/>
        <v>39356</v>
      </c>
      <c r="O43" s="66">
        <f t="shared" si="17"/>
        <v>39356</v>
      </c>
      <c r="P43" s="66">
        <f t="shared" si="17"/>
        <v>39356</v>
      </c>
      <c r="Q43" s="66">
        <f t="shared" si="17"/>
        <v>39356</v>
      </c>
      <c r="R43" s="66">
        <f t="shared" si="17"/>
        <v>39356</v>
      </c>
      <c r="S43" s="81"/>
      <c r="T43" s="286"/>
      <c r="U43" s="286"/>
      <c r="V43" s="286"/>
      <c r="W43" s="286"/>
      <c r="X43" s="287"/>
      <c r="Y43" s="70"/>
      <c r="Z43" s="70"/>
      <c r="AA43" s="70"/>
      <c r="AB43" s="70"/>
      <c r="AC43" s="70"/>
      <c r="AD43" s="70"/>
      <c r="AE43" s="70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2"/>
      <c r="AT43" s="73"/>
      <c r="AU43" s="73" t="s">
        <v>11</v>
      </c>
      <c r="AV43" s="284"/>
      <c r="AW43" s="283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</row>
    <row r="44" spans="1:97" s="62" customFormat="1" ht="18.75" customHeight="1">
      <c r="A44" s="84">
        <v>55</v>
      </c>
      <c r="B44" s="81"/>
      <c r="D44" s="62" t="s">
        <v>97</v>
      </c>
      <c r="E44" s="62" t="s">
        <v>65</v>
      </c>
      <c r="F44" s="63">
        <v>1</v>
      </c>
      <c r="G44" s="278"/>
      <c r="H44" s="278"/>
      <c r="I44" s="278"/>
      <c r="J44" s="278"/>
      <c r="K44" s="279">
        <v>41061</v>
      </c>
      <c r="L44" s="280">
        <f t="shared" si="14"/>
        <v>41061</v>
      </c>
      <c r="M44" s="64">
        <f t="shared" si="15"/>
        <v>41062.4</v>
      </c>
      <c r="N44" s="65">
        <f t="shared" si="16"/>
        <v>41061</v>
      </c>
      <c r="O44" s="66">
        <f t="shared" si="17"/>
        <v>39356</v>
      </c>
      <c r="P44" s="66">
        <f t="shared" si="17"/>
        <v>39356</v>
      </c>
      <c r="Q44" s="66">
        <f t="shared" si="17"/>
        <v>39356</v>
      </c>
      <c r="R44" s="66">
        <f t="shared" si="17"/>
        <v>39356</v>
      </c>
      <c r="S44" s="81"/>
      <c r="T44" s="286"/>
      <c r="U44" s="286"/>
      <c r="V44" s="286"/>
      <c r="W44" s="286"/>
      <c r="X44" s="287"/>
      <c r="Y44" s="70"/>
      <c r="Z44" s="70"/>
      <c r="AA44" s="70">
        <v>1</v>
      </c>
      <c r="AB44" s="70"/>
      <c r="AC44" s="70"/>
      <c r="AD44" s="70"/>
      <c r="AE44" s="70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2"/>
      <c r="AT44" s="73"/>
      <c r="AU44" s="73">
        <v>0.1</v>
      </c>
      <c r="AV44" s="284"/>
      <c r="AW44" s="283">
        <v>4</v>
      </c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</row>
    <row r="45" spans="1:97" s="62" customFormat="1" ht="13.5" customHeight="1">
      <c r="A45" s="84">
        <v>56</v>
      </c>
      <c r="B45" s="81"/>
      <c r="D45" s="62" t="s">
        <v>98</v>
      </c>
      <c r="E45" s="62" t="s">
        <v>66</v>
      </c>
      <c r="F45" s="63">
        <v>5</v>
      </c>
      <c r="G45" s="278">
        <v>55</v>
      </c>
      <c r="H45" s="278"/>
      <c r="I45" s="278"/>
      <c r="J45" s="278"/>
      <c r="K45" s="279"/>
      <c r="L45" s="280">
        <f t="shared" si="14"/>
        <v>41062.4</v>
      </c>
      <c r="M45" s="64">
        <f t="shared" si="15"/>
        <v>41069.4</v>
      </c>
      <c r="N45" s="65">
        <f t="shared" si="16"/>
        <v>39356</v>
      </c>
      <c r="O45" s="66">
        <f t="shared" si="17"/>
        <v>41062.4</v>
      </c>
      <c r="P45" s="66">
        <f t="shared" si="17"/>
        <v>39356</v>
      </c>
      <c r="Q45" s="66">
        <f t="shared" si="17"/>
        <v>39356</v>
      </c>
      <c r="R45" s="66">
        <f t="shared" si="17"/>
        <v>39356</v>
      </c>
      <c r="S45" s="81"/>
      <c r="T45" s="286"/>
      <c r="U45" s="286"/>
      <c r="V45" s="286"/>
      <c r="W45" s="286"/>
      <c r="X45" s="287"/>
      <c r="Y45" s="70"/>
      <c r="Z45" s="70"/>
      <c r="AA45" s="70">
        <v>40</v>
      </c>
      <c r="AB45" s="70">
        <v>12</v>
      </c>
      <c r="AC45" s="70"/>
      <c r="AD45" s="70"/>
      <c r="AE45" s="70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2"/>
      <c r="AT45" s="73"/>
      <c r="AU45" s="73">
        <v>0.1</v>
      </c>
      <c r="AV45" s="284"/>
      <c r="AW45" s="283">
        <v>4</v>
      </c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</row>
    <row r="46" spans="1:97" s="62" customFormat="1" ht="13.5" customHeight="1">
      <c r="A46" s="84"/>
      <c r="B46" s="81"/>
      <c r="F46" s="63"/>
      <c r="G46" s="278"/>
      <c r="H46" s="278"/>
      <c r="I46" s="278"/>
      <c r="J46" s="278"/>
      <c r="K46" s="279"/>
      <c r="L46" s="280"/>
      <c r="M46" s="64"/>
      <c r="N46" s="65"/>
      <c r="O46" s="66"/>
      <c r="P46" s="66"/>
      <c r="Q46" s="66"/>
      <c r="R46" s="66"/>
      <c r="S46" s="81"/>
      <c r="T46" s="286"/>
      <c r="U46" s="286"/>
      <c r="V46" s="286"/>
      <c r="W46" s="286"/>
      <c r="X46" s="287"/>
      <c r="Y46" s="70"/>
      <c r="Z46" s="70"/>
      <c r="AA46" s="70"/>
      <c r="AB46" s="70"/>
      <c r="AC46" s="70"/>
      <c r="AD46" s="70"/>
      <c r="AE46" s="70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2"/>
      <c r="AT46" s="73"/>
      <c r="AU46" s="73"/>
      <c r="AV46" s="284"/>
      <c r="AW46" s="283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</row>
    <row r="47" spans="1:97" s="62" customFormat="1" ht="13.5" customHeight="1">
      <c r="A47" s="84"/>
      <c r="B47" s="81"/>
      <c r="F47" s="63"/>
      <c r="G47" s="278"/>
      <c r="H47" s="278"/>
      <c r="I47" s="278"/>
      <c r="J47" s="278"/>
      <c r="K47" s="279"/>
      <c r="L47" s="280"/>
      <c r="M47" s="64"/>
      <c r="N47" s="65"/>
      <c r="O47" s="66"/>
      <c r="P47" s="66"/>
      <c r="Q47" s="66"/>
      <c r="R47" s="66"/>
      <c r="S47" s="81"/>
      <c r="T47" s="286"/>
      <c r="U47" s="286"/>
      <c r="V47" s="286"/>
      <c r="W47" s="286"/>
      <c r="X47" s="287"/>
      <c r="Y47" s="70"/>
      <c r="Z47" s="70"/>
      <c r="AA47" s="70"/>
      <c r="AB47" s="70"/>
      <c r="AC47" s="70"/>
      <c r="AD47" s="70"/>
      <c r="AE47" s="70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2"/>
      <c r="AT47" s="73"/>
      <c r="AU47" s="73"/>
      <c r="AV47" s="284"/>
      <c r="AW47" s="283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</row>
    <row r="48" spans="1:97" s="62" customFormat="1" ht="13.5" customHeight="1">
      <c r="A48" s="84" t="s">
        <v>100</v>
      </c>
      <c r="B48" s="81"/>
      <c r="D48" s="62" t="s">
        <v>101</v>
      </c>
      <c r="E48" s="62" t="s">
        <v>66</v>
      </c>
      <c r="F48" s="63">
        <v>60</v>
      </c>
      <c r="G48" s="278">
        <v>56</v>
      </c>
      <c r="H48" s="278"/>
      <c r="I48" s="278"/>
      <c r="J48" s="278"/>
      <c r="K48" s="279"/>
      <c r="L48" s="280">
        <f>IF(F48="","",MAX(N48:R48))</f>
        <v>41069.4</v>
      </c>
      <c r="M48" s="64">
        <f>IF(F48="","",+L48+(F48*7/5))</f>
        <v>41153.4</v>
      </c>
      <c r="N48" s="65">
        <f>IF(K48="",(DATEVALUE("10/1/2007")),K48)</f>
        <v>39356</v>
      </c>
      <c r="O48" s="66">
        <f aca="true" t="shared" si="18" ref="O48:R51">IF(G48="",(DATEVALUE("10/1/2007")),VLOOKUP(G48,$A$10:$M$96,13))</f>
        <v>41069.4</v>
      </c>
      <c r="P48" s="66">
        <f t="shared" si="18"/>
        <v>39356</v>
      </c>
      <c r="Q48" s="66">
        <f t="shared" si="18"/>
        <v>39356</v>
      </c>
      <c r="R48" s="66">
        <f t="shared" si="18"/>
        <v>39356</v>
      </c>
      <c r="S48" s="81"/>
      <c r="T48" s="286"/>
      <c r="U48" s="286"/>
      <c r="V48" s="286"/>
      <c r="W48" s="286"/>
      <c r="X48" s="287"/>
      <c r="Y48" s="70"/>
      <c r="Z48" s="70"/>
      <c r="AA48" s="70">
        <v>40</v>
      </c>
      <c r="AB48" s="70"/>
      <c r="AC48" s="70"/>
      <c r="AD48" s="70"/>
      <c r="AE48" s="70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2"/>
      <c r="AT48" s="73"/>
      <c r="AU48" s="73">
        <v>0.1</v>
      </c>
      <c r="AV48" s="284"/>
      <c r="AW48" s="283">
        <v>4</v>
      </c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</row>
    <row r="49" spans="1:97" s="62" customFormat="1" ht="13.5" customHeight="1">
      <c r="A49" s="84">
        <v>58</v>
      </c>
      <c r="B49" s="81"/>
      <c r="D49" s="62" t="s">
        <v>102</v>
      </c>
      <c r="E49" s="62" t="s">
        <v>66</v>
      </c>
      <c r="F49" s="63">
        <v>60</v>
      </c>
      <c r="G49" s="278" t="s">
        <v>99</v>
      </c>
      <c r="H49" s="278"/>
      <c r="I49" s="278"/>
      <c r="J49" s="278"/>
      <c r="K49" s="279"/>
      <c r="L49" s="280" t="e">
        <f>IF(F49="","",MAX(N49:R49))</f>
        <v>#N/A</v>
      </c>
      <c r="M49" s="64" t="e">
        <f>IF(F49="","",+L49+(F49*7/5))</f>
        <v>#N/A</v>
      </c>
      <c r="N49" s="65">
        <f>IF(K49="",(DATEVALUE("10/1/2007")),K49)</f>
        <v>39356</v>
      </c>
      <c r="O49" s="66" t="e">
        <f t="shared" si="18"/>
        <v>#N/A</v>
      </c>
      <c r="P49" s="66">
        <f t="shared" si="18"/>
        <v>39356</v>
      </c>
      <c r="Q49" s="66">
        <f t="shared" si="18"/>
        <v>39356</v>
      </c>
      <c r="R49" s="66">
        <f t="shared" si="18"/>
        <v>39356</v>
      </c>
      <c r="S49" s="81"/>
      <c r="T49" s="286"/>
      <c r="U49" s="286"/>
      <c r="V49" s="286"/>
      <c r="W49" s="286"/>
      <c r="X49" s="287"/>
      <c r="Y49" s="70"/>
      <c r="Z49" s="70"/>
      <c r="AA49" s="70">
        <v>160</v>
      </c>
      <c r="AB49" s="70"/>
      <c r="AC49" s="70"/>
      <c r="AD49" s="70"/>
      <c r="AE49" s="70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2"/>
      <c r="AT49" s="73"/>
      <c r="AU49" s="73">
        <v>0.1</v>
      </c>
      <c r="AV49" s="284"/>
      <c r="AW49" s="283">
        <v>4</v>
      </c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</row>
    <row r="50" spans="1:97" s="62" customFormat="1" ht="13.5" customHeight="1">
      <c r="A50" s="84">
        <v>59</v>
      </c>
      <c r="B50" s="81"/>
      <c r="D50" s="62" t="s">
        <v>103</v>
      </c>
      <c r="E50" s="62" t="s">
        <v>104</v>
      </c>
      <c r="F50" s="63">
        <v>30</v>
      </c>
      <c r="G50" s="278">
        <v>56</v>
      </c>
      <c r="H50" s="278"/>
      <c r="I50" s="278"/>
      <c r="J50" s="278"/>
      <c r="K50" s="279"/>
      <c r="L50" s="280">
        <f>IF(F50="","",MAX(N50:R50))</f>
        <v>41069.4</v>
      </c>
      <c r="M50" s="64">
        <f>IF(F50="","",+L50+(F50*7/5))</f>
        <v>41111.4</v>
      </c>
      <c r="N50" s="65">
        <f>IF(K50="",(DATEVALUE("10/1/2007")),K50)</f>
        <v>39356</v>
      </c>
      <c r="O50" s="66">
        <f t="shared" si="18"/>
        <v>41069.4</v>
      </c>
      <c r="P50" s="66">
        <f t="shared" si="18"/>
        <v>39356</v>
      </c>
      <c r="Q50" s="66">
        <f t="shared" si="18"/>
        <v>39356</v>
      </c>
      <c r="R50" s="66">
        <f t="shared" si="18"/>
        <v>39356</v>
      </c>
      <c r="S50" s="81"/>
      <c r="T50" s="286"/>
      <c r="U50" s="286"/>
      <c r="V50" s="286"/>
      <c r="W50" s="286"/>
      <c r="X50" s="287"/>
      <c r="Y50" s="70">
        <v>40</v>
      </c>
      <c r="Z50" s="70"/>
      <c r="AA50" s="70">
        <v>32</v>
      </c>
      <c r="AB50" s="70"/>
      <c r="AC50" s="70">
        <v>16</v>
      </c>
      <c r="AD50" s="70"/>
      <c r="AE50" s="70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2"/>
      <c r="AT50" s="73"/>
      <c r="AU50" s="73">
        <v>0.1</v>
      </c>
      <c r="AV50" s="284"/>
      <c r="AW50" s="283">
        <v>4</v>
      </c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</row>
    <row r="51" spans="1:97" s="62" customFormat="1" ht="13.5" customHeight="1">
      <c r="A51" s="84">
        <v>60</v>
      </c>
      <c r="B51" s="81"/>
      <c r="D51" s="62" t="s">
        <v>105</v>
      </c>
      <c r="E51" s="62" t="s">
        <v>66</v>
      </c>
      <c r="F51" s="63">
        <v>60</v>
      </c>
      <c r="G51" s="278" t="s">
        <v>99</v>
      </c>
      <c r="H51" s="278"/>
      <c r="I51" s="278"/>
      <c r="J51" s="278"/>
      <c r="K51" s="279"/>
      <c r="L51" s="280" t="e">
        <f>IF(F51="","",MAX(N51:R51))</f>
        <v>#N/A</v>
      </c>
      <c r="M51" s="64" t="e">
        <f>IF(F51="","",+L51+(F51*7/5))</f>
        <v>#N/A</v>
      </c>
      <c r="N51" s="65">
        <f>IF(K51="",(DATEVALUE("10/1/2007")),K51)</f>
        <v>39356</v>
      </c>
      <c r="O51" s="66" t="e">
        <f t="shared" si="18"/>
        <v>#N/A</v>
      </c>
      <c r="P51" s="66">
        <f t="shared" si="18"/>
        <v>39356</v>
      </c>
      <c r="Q51" s="66">
        <f t="shared" si="18"/>
        <v>39356</v>
      </c>
      <c r="R51" s="66">
        <f t="shared" si="18"/>
        <v>39356</v>
      </c>
      <c r="S51" s="81"/>
      <c r="T51" s="286"/>
      <c r="U51" s="286"/>
      <c r="V51" s="286"/>
      <c r="W51" s="286"/>
      <c r="X51" s="287"/>
      <c r="Y51" s="70"/>
      <c r="Z51" s="70"/>
      <c r="AA51" s="70">
        <v>60</v>
      </c>
      <c r="AB51" s="70"/>
      <c r="AC51" s="70"/>
      <c r="AD51" s="70"/>
      <c r="AE51" s="70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2"/>
      <c r="AT51" s="73"/>
      <c r="AU51" s="73">
        <v>0.1</v>
      </c>
      <c r="AV51" s="284"/>
      <c r="AW51" s="283">
        <v>4</v>
      </c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</row>
    <row r="52" spans="1:97" s="62" customFormat="1" ht="13.5" customHeight="1">
      <c r="A52" s="84" t="s">
        <v>106</v>
      </c>
      <c r="B52" s="81"/>
      <c r="D52" s="62" t="s">
        <v>107</v>
      </c>
      <c r="E52" s="62" t="s">
        <v>67</v>
      </c>
      <c r="F52" s="63">
        <v>120</v>
      </c>
      <c r="G52" s="278"/>
      <c r="H52" s="278"/>
      <c r="I52" s="278"/>
      <c r="J52" s="278"/>
      <c r="K52" s="279"/>
      <c r="L52" s="280"/>
      <c r="M52" s="64"/>
      <c r="N52" s="65"/>
      <c r="O52" s="66"/>
      <c r="P52" s="66"/>
      <c r="Q52" s="66"/>
      <c r="R52" s="66"/>
      <c r="S52" s="81"/>
      <c r="T52" s="286"/>
      <c r="U52" s="286"/>
      <c r="V52" s="286"/>
      <c r="W52" s="286"/>
      <c r="X52" s="287"/>
      <c r="Y52" s="70"/>
      <c r="Z52" s="70"/>
      <c r="AA52" s="70">
        <v>120</v>
      </c>
      <c r="AB52" s="70"/>
      <c r="AC52" s="70"/>
      <c r="AD52" s="70"/>
      <c r="AE52" s="70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2"/>
      <c r="AT52" s="73"/>
      <c r="AU52" s="73">
        <v>0.1</v>
      </c>
      <c r="AV52" s="284"/>
      <c r="AW52" s="283">
        <v>4</v>
      </c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</row>
    <row r="53" spans="1:97" s="62" customFormat="1" ht="13.5" customHeight="1">
      <c r="A53" s="84" t="s">
        <v>108</v>
      </c>
      <c r="B53" s="81"/>
      <c r="D53" s="62" t="s">
        <v>109</v>
      </c>
      <c r="E53" s="62" t="s">
        <v>67</v>
      </c>
      <c r="F53" s="63">
        <v>120</v>
      </c>
      <c r="G53" s="278">
        <v>55</v>
      </c>
      <c r="H53" s="278" t="s">
        <v>91</v>
      </c>
      <c r="I53" s="278" t="s">
        <v>106</v>
      </c>
      <c r="J53" s="278"/>
      <c r="K53" s="279"/>
      <c r="L53" s="280" t="e">
        <f aca="true" t="shared" si="19" ref="L53:L64">IF(F53="","",MAX(N53:R53))</f>
        <v>#N/A</v>
      </c>
      <c r="M53" s="64" t="e">
        <f aca="true" t="shared" si="20" ref="M53:M64">IF(F53="","",+L53+(F53*7/5))</f>
        <v>#N/A</v>
      </c>
      <c r="N53" s="65">
        <f aca="true" t="shared" si="21" ref="N53:N64">IF(K53="",(DATEVALUE("10/1/2007")),K53)</f>
        <v>39356</v>
      </c>
      <c r="O53" s="66">
        <f aca="true" t="shared" si="22" ref="O53:O64">IF(G53="",(DATEVALUE("10/1/2007")),VLOOKUP(G53,$A$10:$M$96,13))</f>
        <v>41062.4</v>
      </c>
      <c r="P53" s="66" t="e">
        <f aca="true" t="shared" si="23" ref="P53:P64">IF(H53="",(DATEVALUE("10/1/2007")),VLOOKUP(H53,$A$10:$M$96,13))</f>
        <v>#N/A</v>
      </c>
      <c r="Q53" s="66">
        <f aca="true" t="shared" si="24" ref="Q53:Q64">IF(I53="",(DATEVALUE("10/1/2007")),VLOOKUP(I53,$A$10:$M$96,13))</f>
        <v>0</v>
      </c>
      <c r="R53" s="66">
        <f aca="true" t="shared" si="25" ref="R53:R64">IF(J53="",(DATEVALUE("10/1/2007")),VLOOKUP(J53,$A$10:$M$96,13))</f>
        <v>39356</v>
      </c>
      <c r="S53" s="81"/>
      <c r="T53" s="286"/>
      <c r="U53" s="286"/>
      <c r="V53" s="286"/>
      <c r="W53" s="286"/>
      <c r="X53" s="287"/>
      <c r="Y53" s="70"/>
      <c r="Z53" s="70"/>
      <c r="AA53" s="70">
        <v>300</v>
      </c>
      <c r="AB53" s="70"/>
      <c r="AC53" s="70"/>
      <c r="AD53" s="70"/>
      <c r="AE53" s="70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2"/>
      <c r="AT53" s="73"/>
      <c r="AU53" s="73">
        <v>0.1</v>
      </c>
      <c r="AV53" s="284"/>
      <c r="AW53" s="283">
        <v>4</v>
      </c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</row>
    <row r="54" spans="1:97" s="62" customFormat="1" ht="13.5" customHeight="1">
      <c r="A54" s="84">
        <v>62</v>
      </c>
      <c r="B54" s="81"/>
      <c r="D54" s="62" t="s">
        <v>110</v>
      </c>
      <c r="E54" s="62" t="s">
        <v>67</v>
      </c>
      <c r="F54" s="63">
        <v>20</v>
      </c>
      <c r="G54" s="278" t="s">
        <v>108</v>
      </c>
      <c r="H54" s="278"/>
      <c r="I54" s="278"/>
      <c r="J54" s="278"/>
      <c r="K54" s="279"/>
      <c r="L54" s="280" t="e">
        <f t="shared" si="19"/>
        <v>#N/A</v>
      </c>
      <c r="M54" s="64" t="e">
        <f t="shared" si="20"/>
        <v>#N/A</v>
      </c>
      <c r="N54" s="65">
        <f t="shared" si="21"/>
        <v>39356</v>
      </c>
      <c r="O54" s="66" t="e">
        <f t="shared" si="22"/>
        <v>#N/A</v>
      </c>
      <c r="P54" s="66">
        <f t="shared" si="23"/>
        <v>39356</v>
      </c>
      <c r="Q54" s="66">
        <f t="shared" si="24"/>
        <v>39356</v>
      </c>
      <c r="R54" s="66">
        <f t="shared" si="25"/>
        <v>39356</v>
      </c>
      <c r="S54" s="81"/>
      <c r="T54" s="286"/>
      <c r="U54" s="286"/>
      <c r="V54" s="286"/>
      <c r="W54" s="286"/>
      <c r="X54" s="287"/>
      <c r="Y54" s="70"/>
      <c r="Z54" s="70"/>
      <c r="AA54" s="70">
        <v>100</v>
      </c>
      <c r="AB54" s="70"/>
      <c r="AC54" s="70"/>
      <c r="AD54" s="70"/>
      <c r="AE54" s="70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2"/>
      <c r="AT54" s="73"/>
      <c r="AU54" s="73">
        <v>0.1</v>
      </c>
      <c r="AV54" s="284"/>
      <c r="AW54" s="283">
        <v>4</v>
      </c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</row>
    <row r="55" spans="1:97" s="62" customFormat="1" ht="13.5" customHeight="1">
      <c r="A55" s="84">
        <v>63</v>
      </c>
      <c r="B55" s="81"/>
      <c r="D55" s="62" t="s">
        <v>111</v>
      </c>
      <c r="E55" s="62" t="s">
        <v>65</v>
      </c>
      <c r="F55" s="63">
        <v>10</v>
      </c>
      <c r="G55" s="278">
        <v>55</v>
      </c>
      <c r="H55" s="278"/>
      <c r="I55" s="278"/>
      <c r="J55" s="278"/>
      <c r="K55" s="279"/>
      <c r="L55" s="280">
        <f t="shared" si="19"/>
        <v>41062.4</v>
      </c>
      <c r="M55" s="64">
        <f t="shared" si="20"/>
        <v>41076.4</v>
      </c>
      <c r="N55" s="65">
        <f t="shared" si="21"/>
        <v>39356</v>
      </c>
      <c r="O55" s="66">
        <f t="shared" si="22"/>
        <v>41062.4</v>
      </c>
      <c r="P55" s="66">
        <f t="shared" si="23"/>
        <v>39356</v>
      </c>
      <c r="Q55" s="66">
        <f t="shared" si="24"/>
        <v>39356</v>
      </c>
      <c r="R55" s="66">
        <f t="shared" si="25"/>
        <v>39356</v>
      </c>
      <c r="S55" s="81"/>
      <c r="T55" s="286"/>
      <c r="U55" s="286"/>
      <c r="V55" s="286"/>
      <c r="W55" s="286"/>
      <c r="X55" s="287"/>
      <c r="Y55" s="70"/>
      <c r="Z55" s="70"/>
      <c r="AA55" s="70">
        <v>16</v>
      </c>
      <c r="AB55" s="70"/>
      <c r="AC55" s="70"/>
      <c r="AD55" s="70"/>
      <c r="AE55" s="70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2"/>
      <c r="AT55" s="73"/>
      <c r="AU55" s="73">
        <v>0.1</v>
      </c>
      <c r="AV55" s="284"/>
      <c r="AW55" s="283">
        <v>4</v>
      </c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</row>
    <row r="56" spans="1:97" s="62" customFormat="1" ht="13.5" customHeight="1">
      <c r="A56" s="84">
        <v>64</v>
      </c>
      <c r="B56" s="81"/>
      <c r="C56" s="61"/>
      <c r="D56" s="62" t="s">
        <v>112</v>
      </c>
      <c r="E56" s="62" t="s">
        <v>77</v>
      </c>
      <c r="F56" s="63">
        <v>90</v>
      </c>
      <c r="G56" s="278">
        <v>55</v>
      </c>
      <c r="H56" s="278" t="s">
        <v>91</v>
      </c>
      <c r="I56" s="278"/>
      <c r="J56" s="278"/>
      <c r="K56" s="279"/>
      <c r="L56" s="280" t="e">
        <f t="shared" si="19"/>
        <v>#N/A</v>
      </c>
      <c r="M56" s="64" t="e">
        <f t="shared" si="20"/>
        <v>#N/A</v>
      </c>
      <c r="N56" s="65">
        <f t="shared" si="21"/>
        <v>39356</v>
      </c>
      <c r="O56" s="66">
        <f t="shared" si="22"/>
        <v>41062.4</v>
      </c>
      <c r="P56" s="66" t="e">
        <f t="shared" si="23"/>
        <v>#N/A</v>
      </c>
      <c r="Q56" s="66">
        <f t="shared" si="24"/>
        <v>39356</v>
      </c>
      <c r="R56" s="66">
        <f t="shared" si="25"/>
        <v>39356</v>
      </c>
      <c r="S56" s="81"/>
      <c r="T56" s="286"/>
      <c r="U56" s="286"/>
      <c r="V56" s="286"/>
      <c r="W56" s="286"/>
      <c r="X56" s="287"/>
      <c r="Y56" s="70"/>
      <c r="Z56" s="70"/>
      <c r="AA56" s="70">
        <v>120</v>
      </c>
      <c r="AB56" s="70">
        <v>240</v>
      </c>
      <c r="AC56" s="70"/>
      <c r="AD56" s="70"/>
      <c r="AE56" s="70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2"/>
      <c r="AT56" s="73"/>
      <c r="AU56" s="73">
        <v>0.1</v>
      </c>
      <c r="AV56" s="284"/>
      <c r="AW56" s="283">
        <v>4</v>
      </c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</row>
    <row r="57" spans="1:97" s="62" customFormat="1" ht="13.5" customHeight="1">
      <c r="A57" s="84">
        <v>65</v>
      </c>
      <c r="B57" s="81"/>
      <c r="D57" s="62" t="s">
        <v>113</v>
      </c>
      <c r="E57" s="62" t="s">
        <v>77</v>
      </c>
      <c r="F57" s="63">
        <v>60</v>
      </c>
      <c r="G57" s="278">
        <v>55</v>
      </c>
      <c r="H57" s="278">
        <v>50</v>
      </c>
      <c r="I57" s="278"/>
      <c r="J57" s="278"/>
      <c r="K57" s="279"/>
      <c r="L57" s="280">
        <f t="shared" si="19"/>
        <v>41096.4</v>
      </c>
      <c r="M57" s="64">
        <f t="shared" si="20"/>
        <v>41180.4</v>
      </c>
      <c r="N57" s="65">
        <f t="shared" si="21"/>
        <v>39356</v>
      </c>
      <c r="O57" s="66">
        <f t="shared" si="22"/>
        <v>41062.4</v>
      </c>
      <c r="P57" s="66">
        <f t="shared" si="23"/>
        <v>41096.4</v>
      </c>
      <c r="Q57" s="66">
        <f t="shared" si="24"/>
        <v>39356</v>
      </c>
      <c r="R57" s="66">
        <f t="shared" si="25"/>
        <v>39356</v>
      </c>
      <c r="S57" s="81"/>
      <c r="T57" s="286">
        <v>5</v>
      </c>
      <c r="U57" s="286"/>
      <c r="V57" s="286"/>
      <c r="W57" s="286"/>
      <c r="X57" s="287"/>
      <c r="Y57" s="70"/>
      <c r="Z57" s="70"/>
      <c r="AA57" s="70">
        <v>16</v>
      </c>
      <c r="AB57" s="70">
        <v>40</v>
      </c>
      <c r="AC57" s="70"/>
      <c r="AD57" s="70">
        <v>40</v>
      </c>
      <c r="AE57" s="70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2"/>
      <c r="AT57" s="73"/>
      <c r="AU57" s="73">
        <v>0.1</v>
      </c>
      <c r="AV57" s="284"/>
      <c r="AW57" s="283">
        <v>4</v>
      </c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</row>
    <row r="58" spans="1:97" s="62" customFormat="1" ht="13.5" customHeight="1">
      <c r="A58" s="84">
        <v>66</v>
      </c>
      <c r="B58" s="81"/>
      <c r="D58" s="62" t="s">
        <v>114</v>
      </c>
      <c r="E58" s="62" t="s">
        <v>66</v>
      </c>
      <c r="F58" s="63">
        <v>30</v>
      </c>
      <c r="G58" s="278">
        <v>58</v>
      </c>
      <c r="H58" s="278"/>
      <c r="I58" s="278"/>
      <c r="J58" s="278"/>
      <c r="K58" s="279"/>
      <c r="L58" s="280" t="e">
        <f t="shared" si="19"/>
        <v>#N/A</v>
      </c>
      <c r="M58" s="64" t="e">
        <f t="shared" si="20"/>
        <v>#N/A</v>
      </c>
      <c r="N58" s="65">
        <f t="shared" si="21"/>
        <v>39356</v>
      </c>
      <c r="O58" s="66" t="e">
        <f t="shared" si="22"/>
        <v>#N/A</v>
      </c>
      <c r="P58" s="66">
        <f t="shared" si="23"/>
        <v>39356</v>
      </c>
      <c r="Q58" s="66">
        <f t="shared" si="24"/>
        <v>39356</v>
      </c>
      <c r="R58" s="66">
        <f t="shared" si="25"/>
        <v>39356</v>
      </c>
      <c r="S58" s="81"/>
      <c r="T58" s="286"/>
      <c r="U58" s="286"/>
      <c r="V58" s="286"/>
      <c r="W58" s="286"/>
      <c r="X58" s="287"/>
      <c r="Y58" s="70"/>
      <c r="Z58" s="70"/>
      <c r="AA58" s="70">
        <v>80</v>
      </c>
      <c r="AB58" s="70"/>
      <c r="AC58" s="70"/>
      <c r="AD58" s="70"/>
      <c r="AE58" s="70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2"/>
      <c r="AT58" s="73"/>
      <c r="AU58" s="73">
        <v>0.1</v>
      </c>
      <c r="AV58" s="284"/>
      <c r="AW58" s="283">
        <v>4</v>
      </c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</row>
    <row r="59" spans="1:97" s="62" customFormat="1" ht="13.5" customHeight="1">
      <c r="A59" s="84">
        <v>67</v>
      </c>
      <c r="B59" s="81"/>
      <c r="D59" s="62" t="s">
        <v>115</v>
      </c>
      <c r="E59" s="62" t="s">
        <v>67</v>
      </c>
      <c r="F59" s="63">
        <v>60</v>
      </c>
      <c r="G59" s="278">
        <v>62</v>
      </c>
      <c r="H59" s="278"/>
      <c r="I59" s="278"/>
      <c r="J59" s="278"/>
      <c r="K59" s="279"/>
      <c r="L59" s="280" t="e">
        <f t="shared" si="19"/>
        <v>#N/A</v>
      </c>
      <c r="M59" s="64" t="e">
        <f t="shared" si="20"/>
        <v>#N/A</v>
      </c>
      <c r="N59" s="65">
        <f t="shared" si="21"/>
        <v>39356</v>
      </c>
      <c r="O59" s="66" t="e">
        <f t="shared" si="22"/>
        <v>#N/A</v>
      </c>
      <c r="P59" s="66">
        <f t="shared" si="23"/>
        <v>39356</v>
      </c>
      <c r="Q59" s="66">
        <f t="shared" si="24"/>
        <v>39356</v>
      </c>
      <c r="R59" s="66">
        <f t="shared" si="25"/>
        <v>39356</v>
      </c>
      <c r="S59" s="81"/>
      <c r="T59" s="286"/>
      <c r="U59" s="286"/>
      <c r="V59" s="286"/>
      <c r="W59" s="286"/>
      <c r="X59" s="287"/>
      <c r="Y59" s="70"/>
      <c r="Z59" s="70"/>
      <c r="AA59" s="70">
        <v>24</v>
      </c>
      <c r="AB59" s="70"/>
      <c r="AC59" s="70"/>
      <c r="AD59" s="70"/>
      <c r="AE59" s="70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2"/>
      <c r="AT59" s="73"/>
      <c r="AU59" s="73">
        <v>0.1</v>
      </c>
      <c r="AV59" s="284"/>
      <c r="AW59" s="283">
        <v>4</v>
      </c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</row>
    <row r="60" spans="1:97" s="62" customFormat="1" ht="13.5" customHeight="1">
      <c r="A60" s="84">
        <v>68</v>
      </c>
      <c r="B60" s="81"/>
      <c r="F60" s="63"/>
      <c r="G60" s="278"/>
      <c r="H60" s="278"/>
      <c r="I60" s="278"/>
      <c r="J60" s="278"/>
      <c r="K60" s="279"/>
      <c r="L60" s="280">
        <f t="shared" si="19"/>
      </c>
      <c r="M60" s="64">
        <f t="shared" si="20"/>
      </c>
      <c r="N60" s="65">
        <f t="shared" si="21"/>
        <v>39356</v>
      </c>
      <c r="O60" s="66">
        <f t="shared" si="22"/>
        <v>39356</v>
      </c>
      <c r="P60" s="66">
        <f t="shared" si="23"/>
        <v>39356</v>
      </c>
      <c r="Q60" s="66">
        <f t="shared" si="24"/>
        <v>39356</v>
      </c>
      <c r="R60" s="66">
        <f t="shared" si="25"/>
        <v>39356</v>
      </c>
      <c r="S60" s="81"/>
      <c r="T60" s="286"/>
      <c r="U60" s="286"/>
      <c r="V60" s="286"/>
      <c r="W60" s="286"/>
      <c r="X60" s="287"/>
      <c r="Y60" s="70"/>
      <c r="Z60" s="70"/>
      <c r="AA60" s="70"/>
      <c r="AB60" s="70"/>
      <c r="AC60" s="70"/>
      <c r="AD60" s="70"/>
      <c r="AE60" s="70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2"/>
      <c r="AT60" s="73"/>
      <c r="AU60" s="73" t="s">
        <v>11</v>
      </c>
      <c r="AV60" s="284"/>
      <c r="AW60" s="283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</row>
    <row r="61" spans="1:97" s="62" customFormat="1" ht="13.5" customHeight="1">
      <c r="A61" s="84">
        <v>69</v>
      </c>
      <c r="B61" s="81"/>
      <c r="C61" s="61" t="s">
        <v>116</v>
      </c>
      <c r="E61" s="82"/>
      <c r="F61" s="63"/>
      <c r="G61" s="278"/>
      <c r="H61" s="278"/>
      <c r="I61" s="278"/>
      <c r="J61" s="278"/>
      <c r="K61" s="279"/>
      <c r="L61" s="280">
        <f t="shared" si="19"/>
      </c>
      <c r="M61" s="64">
        <f t="shared" si="20"/>
      </c>
      <c r="N61" s="65">
        <f t="shared" si="21"/>
        <v>39356</v>
      </c>
      <c r="O61" s="66">
        <f t="shared" si="22"/>
        <v>39356</v>
      </c>
      <c r="P61" s="66">
        <f t="shared" si="23"/>
        <v>39356</v>
      </c>
      <c r="Q61" s="66">
        <f t="shared" si="24"/>
        <v>39356</v>
      </c>
      <c r="R61" s="66">
        <f t="shared" si="25"/>
        <v>39356</v>
      </c>
      <c r="S61" s="81"/>
      <c r="T61" s="286"/>
      <c r="U61" s="286"/>
      <c r="V61" s="286"/>
      <c r="W61" s="286"/>
      <c r="X61" s="287"/>
      <c r="Y61" s="70"/>
      <c r="Z61" s="70"/>
      <c r="AA61" s="70"/>
      <c r="AB61" s="70"/>
      <c r="AC61" s="70"/>
      <c r="AD61" s="70"/>
      <c r="AE61" s="70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2"/>
      <c r="AT61" s="73"/>
      <c r="AU61" s="73" t="s">
        <v>11</v>
      </c>
      <c r="AV61" s="284"/>
      <c r="AW61" s="283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</row>
    <row r="62" spans="1:97" s="62" customFormat="1" ht="13.5" customHeight="1">
      <c r="A62" s="84">
        <v>70</v>
      </c>
      <c r="B62" s="81"/>
      <c r="D62" s="62" t="s">
        <v>117</v>
      </c>
      <c r="E62" s="62" t="s">
        <v>65</v>
      </c>
      <c r="F62" s="63">
        <v>1</v>
      </c>
      <c r="G62" s="278"/>
      <c r="H62" s="278"/>
      <c r="I62" s="278"/>
      <c r="J62" s="278"/>
      <c r="K62" s="279">
        <v>41091</v>
      </c>
      <c r="L62" s="280">
        <f t="shared" si="19"/>
        <v>41091</v>
      </c>
      <c r="M62" s="64">
        <f t="shared" si="20"/>
        <v>41092.4</v>
      </c>
      <c r="N62" s="65">
        <f t="shared" si="21"/>
        <v>41091</v>
      </c>
      <c r="O62" s="66">
        <f t="shared" si="22"/>
        <v>39356</v>
      </c>
      <c r="P62" s="66">
        <f t="shared" si="23"/>
        <v>39356</v>
      </c>
      <c r="Q62" s="66">
        <f t="shared" si="24"/>
        <v>39356</v>
      </c>
      <c r="R62" s="66">
        <f t="shared" si="25"/>
        <v>39356</v>
      </c>
      <c r="S62" s="81"/>
      <c r="T62" s="286"/>
      <c r="U62" s="286"/>
      <c r="V62" s="286"/>
      <c r="W62" s="286"/>
      <c r="X62" s="287"/>
      <c r="Y62" s="70"/>
      <c r="Z62" s="70"/>
      <c r="AA62" s="70">
        <v>1</v>
      </c>
      <c r="AB62" s="70"/>
      <c r="AC62" s="70"/>
      <c r="AD62" s="70"/>
      <c r="AE62" s="70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2"/>
      <c r="AT62" s="73"/>
      <c r="AU62" s="73">
        <v>0.1</v>
      </c>
      <c r="AV62" s="284"/>
      <c r="AW62" s="283">
        <v>4</v>
      </c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</row>
    <row r="63" spans="1:97" s="62" customFormat="1" ht="13.5" customHeight="1">
      <c r="A63" s="84">
        <v>71</v>
      </c>
      <c r="B63" s="81"/>
      <c r="D63" s="62" t="s">
        <v>118</v>
      </c>
      <c r="E63" s="62" t="s">
        <v>67</v>
      </c>
      <c r="F63" s="63">
        <v>90</v>
      </c>
      <c r="G63" s="278">
        <v>70</v>
      </c>
      <c r="H63" s="278">
        <v>65</v>
      </c>
      <c r="I63" s="278"/>
      <c r="J63" s="278"/>
      <c r="K63" s="279"/>
      <c r="L63" s="280">
        <f t="shared" si="19"/>
        <v>41180.4</v>
      </c>
      <c r="M63" s="64">
        <f t="shared" si="20"/>
        <v>41306.4</v>
      </c>
      <c r="N63" s="65">
        <f t="shared" si="21"/>
        <v>39356</v>
      </c>
      <c r="O63" s="66">
        <f t="shared" si="22"/>
        <v>41092.4</v>
      </c>
      <c r="P63" s="66">
        <f t="shared" si="23"/>
        <v>41180.4</v>
      </c>
      <c r="Q63" s="66">
        <f t="shared" si="24"/>
        <v>39356</v>
      </c>
      <c r="R63" s="66">
        <f t="shared" si="25"/>
        <v>39356</v>
      </c>
      <c r="S63" s="81"/>
      <c r="T63" s="286"/>
      <c r="U63" s="286"/>
      <c r="V63" s="286"/>
      <c r="W63" s="286"/>
      <c r="X63" s="287"/>
      <c r="Y63" s="70"/>
      <c r="Z63" s="70"/>
      <c r="AA63" s="70">
        <v>80</v>
      </c>
      <c r="AB63" s="70">
        <v>120</v>
      </c>
      <c r="AC63" s="70">
        <v>40</v>
      </c>
      <c r="AD63" s="70">
        <v>60</v>
      </c>
      <c r="AE63" s="70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2"/>
      <c r="AT63" s="73"/>
      <c r="AU63" s="73">
        <v>0.1</v>
      </c>
      <c r="AV63" s="284"/>
      <c r="AW63" s="283">
        <v>4</v>
      </c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</row>
    <row r="64" spans="1:97" s="62" customFormat="1" ht="13.5" customHeight="1">
      <c r="A64" s="84">
        <v>72</v>
      </c>
      <c r="B64" s="81"/>
      <c r="D64" s="62" t="s">
        <v>119</v>
      </c>
      <c r="E64" s="62" t="s">
        <v>77</v>
      </c>
      <c r="F64" s="63">
        <v>10</v>
      </c>
      <c r="G64" s="278">
        <v>70</v>
      </c>
      <c r="H64" s="278">
        <v>87</v>
      </c>
      <c r="I64" s="278"/>
      <c r="J64" s="278"/>
      <c r="K64" s="279"/>
      <c r="L64" s="280">
        <f t="shared" si="19"/>
        <v>41187.4</v>
      </c>
      <c r="M64" s="64">
        <f t="shared" si="20"/>
        <v>41201.4</v>
      </c>
      <c r="N64" s="65">
        <f t="shared" si="21"/>
        <v>39356</v>
      </c>
      <c r="O64" s="66">
        <f t="shared" si="22"/>
        <v>41092.4</v>
      </c>
      <c r="P64" s="66">
        <f t="shared" si="23"/>
        <v>41187.4</v>
      </c>
      <c r="Q64" s="66">
        <f t="shared" si="24"/>
        <v>39356</v>
      </c>
      <c r="R64" s="66">
        <f t="shared" si="25"/>
        <v>39356</v>
      </c>
      <c r="S64" s="81"/>
      <c r="T64" s="286"/>
      <c r="U64" s="286"/>
      <c r="V64" s="286"/>
      <c r="W64" s="286"/>
      <c r="X64" s="287"/>
      <c r="Y64" s="70"/>
      <c r="Z64" s="70"/>
      <c r="AA64" s="70">
        <v>8</v>
      </c>
      <c r="AB64" s="70">
        <v>12</v>
      </c>
      <c r="AC64" s="70"/>
      <c r="AD64" s="70"/>
      <c r="AE64" s="70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2"/>
      <c r="AT64" s="73"/>
      <c r="AU64" s="73">
        <v>0.1</v>
      </c>
      <c r="AV64" s="284"/>
      <c r="AW64" s="283">
        <v>4</v>
      </c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</row>
    <row r="65" spans="1:97" s="62" customFormat="1" ht="13.5" customHeight="1">
      <c r="A65" s="84" t="s">
        <v>120</v>
      </c>
      <c r="B65" s="81"/>
      <c r="D65" s="62" t="s">
        <v>121</v>
      </c>
      <c r="E65" s="62" t="s">
        <v>86</v>
      </c>
      <c r="F65" s="63">
        <v>30</v>
      </c>
      <c r="G65" s="278">
        <v>70</v>
      </c>
      <c r="H65" s="278">
        <v>50</v>
      </c>
      <c r="I65" s="278"/>
      <c r="J65" s="278"/>
      <c r="K65" s="279"/>
      <c r="L65" s="280"/>
      <c r="M65" s="64"/>
      <c r="N65" s="65"/>
      <c r="O65" s="66"/>
      <c r="P65" s="66"/>
      <c r="Q65" s="66"/>
      <c r="R65" s="66"/>
      <c r="S65" s="81"/>
      <c r="T65" s="286"/>
      <c r="U65" s="286"/>
      <c r="V65" s="286"/>
      <c r="W65" s="286"/>
      <c r="X65" s="287"/>
      <c r="Y65" s="70"/>
      <c r="Z65" s="70">
        <v>32</v>
      </c>
      <c r="AA65" s="70">
        <v>40</v>
      </c>
      <c r="AB65" s="70"/>
      <c r="AC65" s="70"/>
      <c r="AD65" s="70"/>
      <c r="AE65" s="70"/>
      <c r="AF65" s="71">
        <v>80</v>
      </c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2"/>
      <c r="AT65" s="73"/>
      <c r="AU65" s="73">
        <v>0.1</v>
      </c>
      <c r="AV65" s="284"/>
      <c r="AW65" s="283">
        <v>4</v>
      </c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</row>
    <row r="66" spans="1:97" s="62" customFormat="1" ht="13.5" customHeight="1">
      <c r="A66" s="84"/>
      <c r="B66" s="81"/>
      <c r="F66" s="63"/>
      <c r="G66" s="278"/>
      <c r="H66" s="278"/>
      <c r="I66" s="278"/>
      <c r="J66" s="278"/>
      <c r="K66" s="279"/>
      <c r="L66" s="280"/>
      <c r="M66" s="64"/>
      <c r="N66" s="65"/>
      <c r="O66" s="66"/>
      <c r="P66" s="66"/>
      <c r="Q66" s="66"/>
      <c r="R66" s="66"/>
      <c r="S66" s="81"/>
      <c r="T66" s="286"/>
      <c r="U66" s="286"/>
      <c r="V66" s="286"/>
      <c r="W66" s="286"/>
      <c r="X66" s="287"/>
      <c r="Y66" s="70"/>
      <c r="Z66" s="70"/>
      <c r="AA66" s="70"/>
      <c r="AB66" s="70"/>
      <c r="AC66" s="70"/>
      <c r="AD66" s="70"/>
      <c r="AE66" s="70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2"/>
      <c r="AT66" s="73"/>
      <c r="AU66" s="73"/>
      <c r="AV66" s="284"/>
      <c r="AW66" s="283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</row>
    <row r="67" spans="1:97" s="62" customFormat="1" ht="13.5" customHeight="1">
      <c r="A67" s="84"/>
      <c r="B67" s="81"/>
      <c r="C67" s="196"/>
      <c r="F67" s="63"/>
      <c r="G67" s="278"/>
      <c r="H67" s="278"/>
      <c r="I67" s="278"/>
      <c r="J67" s="278"/>
      <c r="K67" s="279"/>
      <c r="L67" s="280"/>
      <c r="M67" s="64"/>
      <c r="N67" s="65"/>
      <c r="O67" s="66"/>
      <c r="P67" s="66"/>
      <c r="Q67" s="66"/>
      <c r="R67" s="66"/>
      <c r="S67" s="81"/>
      <c r="T67" s="286"/>
      <c r="U67" s="286"/>
      <c r="V67" s="286"/>
      <c r="W67" s="286"/>
      <c r="X67" s="287"/>
      <c r="Y67" s="70"/>
      <c r="Z67" s="70"/>
      <c r="AA67" s="70"/>
      <c r="AB67" s="70"/>
      <c r="AC67" s="70"/>
      <c r="AD67" s="70"/>
      <c r="AE67" s="70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2"/>
      <c r="AT67" s="73"/>
      <c r="AU67" s="73"/>
      <c r="AV67" s="284"/>
      <c r="AW67" s="283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</row>
    <row r="68" spans="1:97" s="62" customFormat="1" ht="13.5" customHeight="1">
      <c r="A68" s="84">
        <v>74</v>
      </c>
      <c r="B68" s="81"/>
      <c r="C68" s="196"/>
      <c r="D68" s="62" t="s">
        <v>122</v>
      </c>
      <c r="E68" s="62" t="s">
        <v>77</v>
      </c>
      <c r="F68" s="63">
        <v>5</v>
      </c>
      <c r="G68" s="278">
        <v>70</v>
      </c>
      <c r="H68" s="278"/>
      <c r="I68" s="278"/>
      <c r="J68" s="278"/>
      <c r="K68" s="279"/>
      <c r="L68" s="280">
        <f aca="true" t="shared" si="26" ref="L68:L77">IF(F68="","",MAX(N68:R68))</f>
        <v>41092.4</v>
      </c>
      <c r="M68" s="64">
        <f aca="true" t="shared" si="27" ref="M68:M77">IF(F68="","",+L68+(F68*7/5))</f>
        <v>41099.4</v>
      </c>
      <c r="N68" s="65">
        <f aca="true" t="shared" si="28" ref="N68:N77">IF(K68="",(DATEVALUE("10/1/2007")),K68)</f>
        <v>39356</v>
      </c>
      <c r="O68" s="66">
        <f aca="true" t="shared" si="29" ref="O68:O77">IF(G68="",(DATEVALUE("10/1/2007")),VLOOKUP(G68,$A$10:$M$96,13))</f>
        <v>41092.4</v>
      </c>
      <c r="P68" s="66">
        <f aca="true" t="shared" si="30" ref="P68:P77">IF(H68="",(DATEVALUE("10/1/2007")),VLOOKUP(H68,$A$10:$M$96,13))</f>
        <v>39356</v>
      </c>
      <c r="Q68" s="66">
        <f aca="true" t="shared" si="31" ref="Q68:Q77">IF(I68="",(DATEVALUE("10/1/2007")),VLOOKUP(I68,$A$10:$M$96,13))</f>
        <v>39356</v>
      </c>
      <c r="R68" s="66">
        <f aca="true" t="shared" si="32" ref="R68:R77">IF(J68="",(DATEVALUE("10/1/2007")),VLOOKUP(J68,$A$10:$M$96,13))</f>
        <v>39356</v>
      </c>
      <c r="S68" s="81"/>
      <c r="T68" s="286"/>
      <c r="U68" s="286"/>
      <c r="V68" s="286"/>
      <c r="W68" s="286"/>
      <c r="X68" s="287"/>
      <c r="Y68" s="70"/>
      <c r="Z68" s="70"/>
      <c r="AA68" s="70">
        <v>8</v>
      </c>
      <c r="AB68" s="70">
        <v>16</v>
      </c>
      <c r="AC68" s="70"/>
      <c r="AD68" s="70"/>
      <c r="AE68" s="70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2"/>
      <c r="AT68" s="73"/>
      <c r="AU68" s="73">
        <v>0.1</v>
      </c>
      <c r="AV68" s="284"/>
      <c r="AW68" s="283">
        <v>4</v>
      </c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</row>
    <row r="69" spans="1:97" s="62" customFormat="1" ht="13.5" customHeight="1">
      <c r="A69" s="84">
        <v>75</v>
      </c>
      <c r="B69" s="81"/>
      <c r="C69" s="196"/>
      <c r="D69" s="62" t="s">
        <v>123</v>
      </c>
      <c r="E69" s="82" t="s">
        <v>69</v>
      </c>
      <c r="F69" s="63">
        <v>60</v>
      </c>
      <c r="G69" s="278">
        <v>70</v>
      </c>
      <c r="H69" s="278"/>
      <c r="I69" s="278"/>
      <c r="J69" s="278"/>
      <c r="K69" s="279"/>
      <c r="L69" s="280">
        <f t="shared" si="26"/>
        <v>41092.4</v>
      </c>
      <c r="M69" s="64">
        <f t="shared" si="27"/>
        <v>41176.4</v>
      </c>
      <c r="N69" s="65">
        <f t="shared" si="28"/>
        <v>39356</v>
      </c>
      <c r="O69" s="66">
        <f t="shared" si="29"/>
        <v>41092.4</v>
      </c>
      <c r="P69" s="66">
        <f t="shared" si="30"/>
        <v>39356</v>
      </c>
      <c r="Q69" s="66">
        <f t="shared" si="31"/>
        <v>39356</v>
      </c>
      <c r="R69" s="66">
        <f t="shared" si="32"/>
        <v>39356</v>
      </c>
      <c r="S69" s="81"/>
      <c r="T69" s="286"/>
      <c r="U69" s="286"/>
      <c r="V69" s="286" t="s">
        <v>11</v>
      </c>
      <c r="W69" s="286"/>
      <c r="X69" s="287"/>
      <c r="Y69" s="70"/>
      <c r="Z69" s="70">
        <v>40</v>
      </c>
      <c r="AA69" s="70">
        <v>48</v>
      </c>
      <c r="AB69" s="70">
        <v>60</v>
      </c>
      <c r="AC69" s="70"/>
      <c r="AD69" s="70"/>
      <c r="AE69" s="70"/>
      <c r="AF69" s="71">
        <v>120</v>
      </c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2"/>
      <c r="AT69" s="73"/>
      <c r="AU69" s="73">
        <v>0.1</v>
      </c>
      <c r="AV69" s="284"/>
      <c r="AW69" s="283">
        <v>4</v>
      </c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</row>
    <row r="70" spans="1:97" s="62" customFormat="1" ht="13.5" customHeight="1">
      <c r="A70" s="84">
        <v>76</v>
      </c>
      <c r="B70" s="81"/>
      <c r="C70" s="196"/>
      <c r="D70" s="62" t="s">
        <v>11</v>
      </c>
      <c r="E70" s="82"/>
      <c r="F70" s="63"/>
      <c r="G70" s="278"/>
      <c r="H70" s="278"/>
      <c r="I70" s="278"/>
      <c r="J70" s="278"/>
      <c r="K70" s="279"/>
      <c r="L70" s="280">
        <f t="shared" si="26"/>
      </c>
      <c r="M70" s="64">
        <f t="shared" si="27"/>
      </c>
      <c r="N70" s="65">
        <f t="shared" si="28"/>
        <v>39356</v>
      </c>
      <c r="O70" s="66">
        <f t="shared" si="29"/>
        <v>39356</v>
      </c>
      <c r="P70" s="66">
        <f t="shared" si="30"/>
        <v>39356</v>
      </c>
      <c r="Q70" s="66">
        <f t="shared" si="31"/>
        <v>39356</v>
      </c>
      <c r="R70" s="66">
        <f t="shared" si="32"/>
        <v>39356</v>
      </c>
      <c r="S70" s="81"/>
      <c r="T70" s="286"/>
      <c r="U70" s="286"/>
      <c r="V70" s="286"/>
      <c r="W70" s="286"/>
      <c r="X70" s="287"/>
      <c r="Y70" s="70"/>
      <c r="Z70" s="70"/>
      <c r="AA70" s="70"/>
      <c r="AB70" s="70"/>
      <c r="AC70" s="70"/>
      <c r="AD70" s="70"/>
      <c r="AE70" s="70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2"/>
      <c r="AT70" s="73"/>
      <c r="AU70" s="73" t="s">
        <v>11</v>
      </c>
      <c r="AV70" s="284"/>
      <c r="AW70" s="283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</row>
    <row r="71" spans="1:97" s="62" customFormat="1" ht="13.5" customHeight="1">
      <c r="A71" s="84">
        <v>77</v>
      </c>
      <c r="B71" s="81"/>
      <c r="C71" s="61"/>
      <c r="D71" s="288"/>
      <c r="E71" s="82"/>
      <c r="F71" s="63"/>
      <c r="G71" s="278"/>
      <c r="H71" s="278"/>
      <c r="I71" s="278"/>
      <c r="J71" s="278"/>
      <c r="K71" s="279"/>
      <c r="L71" s="280">
        <f t="shared" si="26"/>
      </c>
      <c r="M71" s="64">
        <f t="shared" si="27"/>
      </c>
      <c r="N71" s="65">
        <f t="shared" si="28"/>
        <v>39356</v>
      </c>
      <c r="O71" s="66">
        <f t="shared" si="29"/>
        <v>39356</v>
      </c>
      <c r="P71" s="66">
        <f t="shared" si="30"/>
        <v>39356</v>
      </c>
      <c r="Q71" s="66">
        <f t="shared" si="31"/>
        <v>39356</v>
      </c>
      <c r="R71" s="66">
        <f t="shared" si="32"/>
        <v>39356</v>
      </c>
      <c r="S71" s="81"/>
      <c r="T71" s="286"/>
      <c r="U71" s="286"/>
      <c r="V71" s="286"/>
      <c r="W71" s="286"/>
      <c r="X71" s="287"/>
      <c r="Y71" s="70"/>
      <c r="Z71" s="70"/>
      <c r="AA71" s="70"/>
      <c r="AB71" s="70"/>
      <c r="AC71" s="70"/>
      <c r="AD71" s="70"/>
      <c r="AE71" s="70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2"/>
      <c r="AT71" s="73"/>
      <c r="AU71" s="73" t="s">
        <v>11</v>
      </c>
      <c r="AV71" s="284"/>
      <c r="AW71" s="283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</row>
    <row r="72" spans="1:97" s="62" customFormat="1" ht="13.5" customHeight="1">
      <c r="A72" s="84">
        <v>78</v>
      </c>
      <c r="B72" s="81"/>
      <c r="F72" s="63"/>
      <c r="G72" s="278"/>
      <c r="H72" s="278"/>
      <c r="I72" s="278"/>
      <c r="J72" s="278"/>
      <c r="K72" s="279"/>
      <c r="L72" s="280">
        <f t="shared" si="26"/>
      </c>
      <c r="M72" s="64">
        <f t="shared" si="27"/>
      </c>
      <c r="N72" s="65">
        <f t="shared" si="28"/>
        <v>39356</v>
      </c>
      <c r="O72" s="66">
        <f t="shared" si="29"/>
        <v>39356</v>
      </c>
      <c r="P72" s="66">
        <f t="shared" si="30"/>
        <v>39356</v>
      </c>
      <c r="Q72" s="66">
        <f t="shared" si="31"/>
        <v>39356</v>
      </c>
      <c r="R72" s="66">
        <f t="shared" si="32"/>
        <v>39356</v>
      </c>
      <c r="S72" s="81"/>
      <c r="T72" s="286"/>
      <c r="U72" s="286"/>
      <c r="V72" s="286"/>
      <c r="W72" s="286"/>
      <c r="X72" s="287"/>
      <c r="Y72" s="70"/>
      <c r="Z72" s="70"/>
      <c r="AA72" s="70"/>
      <c r="AB72" s="70"/>
      <c r="AC72" s="70"/>
      <c r="AD72" s="70"/>
      <c r="AE72" s="70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2"/>
      <c r="AT72" s="73"/>
      <c r="AU72" s="73" t="s">
        <v>11</v>
      </c>
      <c r="AV72" s="284"/>
      <c r="AW72" s="283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</row>
    <row r="73" spans="1:97" s="62" customFormat="1" ht="13.5" customHeight="1">
      <c r="A73" s="84">
        <v>79</v>
      </c>
      <c r="B73" s="81"/>
      <c r="F73" s="63"/>
      <c r="G73" s="278"/>
      <c r="H73" s="278"/>
      <c r="I73" s="278"/>
      <c r="J73" s="278"/>
      <c r="K73" s="279"/>
      <c r="L73" s="280">
        <f t="shared" si="26"/>
      </c>
      <c r="M73" s="64">
        <f t="shared" si="27"/>
      </c>
      <c r="N73" s="65">
        <f t="shared" si="28"/>
        <v>39356</v>
      </c>
      <c r="O73" s="66">
        <f t="shared" si="29"/>
        <v>39356</v>
      </c>
      <c r="P73" s="66">
        <f t="shared" si="30"/>
        <v>39356</v>
      </c>
      <c r="Q73" s="66">
        <f t="shared" si="31"/>
        <v>39356</v>
      </c>
      <c r="R73" s="66">
        <f t="shared" si="32"/>
        <v>39356</v>
      </c>
      <c r="S73" s="81"/>
      <c r="T73" s="286"/>
      <c r="U73" s="286"/>
      <c r="V73" s="286"/>
      <c r="W73" s="286"/>
      <c r="X73" s="287"/>
      <c r="Y73" s="70"/>
      <c r="Z73" s="70"/>
      <c r="AA73" s="70"/>
      <c r="AB73" s="70"/>
      <c r="AC73" s="70"/>
      <c r="AD73" s="70"/>
      <c r="AE73" s="70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2"/>
      <c r="AT73" s="73"/>
      <c r="AU73" s="73" t="s">
        <v>11</v>
      </c>
      <c r="AV73" s="284"/>
      <c r="AW73" s="283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</row>
    <row r="74" spans="1:97" s="62" customFormat="1" ht="13.5" customHeight="1">
      <c r="A74" s="84">
        <v>80</v>
      </c>
      <c r="B74" s="81"/>
      <c r="C74" s="61" t="s">
        <v>124</v>
      </c>
      <c r="D74" s="288"/>
      <c r="E74" s="82"/>
      <c r="F74" s="63"/>
      <c r="G74" s="278"/>
      <c r="H74" s="278"/>
      <c r="I74" s="278"/>
      <c r="J74" s="278"/>
      <c r="K74" s="279"/>
      <c r="L74" s="280">
        <f t="shared" si="26"/>
      </c>
      <c r="M74" s="64">
        <f t="shared" si="27"/>
      </c>
      <c r="N74" s="65">
        <f t="shared" si="28"/>
        <v>39356</v>
      </c>
      <c r="O74" s="66">
        <f t="shared" si="29"/>
        <v>39356</v>
      </c>
      <c r="P74" s="66">
        <f t="shared" si="30"/>
        <v>39356</v>
      </c>
      <c r="Q74" s="66">
        <f t="shared" si="31"/>
        <v>39356</v>
      </c>
      <c r="R74" s="66">
        <f t="shared" si="32"/>
        <v>39356</v>
      </c>
      <c r="S74" s="81"/>
      <c r="T74" s="286"/>
      <c r="U74" s="286"/>
      <c r="V74" s="286"/>
      <c r="W74" s="286"/>
      <c r="X74" s="287"/>
      <c r="Y74" s="70"/>
      <c r="Z74" s="70"/>
      <c r="AA74" s="70"/>
      <c r="AB74" s="70"/>
      <c r="AC74" s="70"/>
      <c r="AD74" s="70"/>
      <c r="AE74" s="70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2"/>
      <c r="AT74" s="73"/>
      <c r="AU74" s="73" t="s">
        <v>11</v>
      </c>
      <c r="AV74" s="284"/>
      <c r="AW74" s="283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</row>
    <row r="75" spans="1:97" s="62" customFormat="1" ht="13.5" customHeight="1">
      <c r="A75" s="84">
        <v>81</v>
      </c>
      <c r="B75" s="81"/>
      <c r="D75" s="62" t="s">
        <v>125</v>
      </c>
      <c r="E75" s="62" t="s">
        <v>66</v>
      </c>
      <c r="F75" s="63">
        <v>30</v>
      </c>
      <c r="G75" s="278">
        <v>57</v>
      </c>
      <c r="H75" s="278"/>
      <c r="I75" s="278"/>
      <c r="J75" s="278"/>
      <c r="K75" s="279"/>
      <c r="L75" s="280">
        <f t="shared" si="26"/>
        <v>41069.4</v>
      </c>
      <c r="M75" s="64">
        <f t="shared" si="27"/>
        <v>41111.4</v>
      </c>
      <c r="N75" s="65">
        <f t="shared" si="28"/>
        <v>39356</v>
      </c>
      <c r="O75" s="66">
        <f t="shared" si="29"/>
        <v>41069.4</v>
      </c>
      <c r="P75" s="66">
        <f t="shared" si="30"/>
        <v>39356</v>
      </c>
      <c r="Q75" s="66">
        <f t="shared" si="31"/>
        <v>39356</v>
      </c>
      <c r="R75" s="66">
        <f t="shared" si="32"/>
        <v>39356</v>
      </c>
      <c r="S75" s="81"/>
      <c r="T75" s="286"/>
      <c r="U75" s="286"/>
      <c r="V75" s="286"/>
      <c r="W75" s="286"/>
      <c r="X75" s="287"/>
      <c r="Y75" s="70"/>
      <c r="Z75" s="70"/>
      <c r="AA75" s="70">
        <v>40</v>
      </c>
      <c r="AB75" s="70">
        <v>8</v>
      </c>
      <c r="AC75" s="70">
        <v>24</v>
      </c>
      <c r="AD75" s="70">
        <v>24</v>
      </c>
      <c r="AE75" s="70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2"/>
      <c r="AT75" s="73"/>
      <c r="AU75" s="73">
        <v>0.1</v>
      </c>
      <c r="AV75" s="284"/>
      <c r="AW75" s="283">
        <v>4</v>
      </c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</row>
    <row r="76" spans="1:97" s="62" customFormat="1" ht="13.5" customHeight="1">
      <c r="A76" s="84">
        <v>82</v>
      </c>
      <c r="B76" s="81"/>
      <c r="D76" s="62" t="s">
        <v>126</v>
      </c>
      <c r="E76" s="62" t="s">
        <v>66</v>
      </c>
      <c r="F76" s="63">
        <v>5</v>
      </c>
      <c r="G76" s="278">
        <v>81</v>
      </c>
      <c r="H76" s="278"/>
      <c r="I76" s="278"/>
      <c r="J76" s="278"/>
      <c r="K76" s="279"/>
      <c r="L76" s="280">
        <f t="shared" si="26"/>
        <v>41111.4</v>
      </c>
      <c r="M76" s="64">
        <f t="shared" si="27"/>
        <v>41118.4</v>
      </c>
      <c r="N76" s="65">
        <f t="shared" si="28"/>
        <v>39356</v>
      </c>
      <c r="O76" s="66">
        <f t="shared" si="29"/>
        <v>41111.4</v>
      </c>
      <c r="P76" s="66">
        <f t="shared" si="30"/>
        <v>39356</v>
      </c>
      <c r="Q76" s="66">
        <f t="shared" si="31"/>
        <v>39356</v>
      </c>
      <c r="R76" s="66">
        <f t="shared" si="32"/>
        <v>39356</v>
      </c>
      <c r="S76" s="81"/>
      <c r="T76" s="286"/>
      <c r="U76" s="286"/>
      <c r="V76" s="286"/>
      <c r="W76" s="286"/>
      <c r="X76" s="287"/>
      <c r="Y76" s="70">
        <v>40</v>
      </c>
      <c r="Z76" s="70"/>
      <c r="AA76" s="70">
        <v>32</v>
      </c>
      <c r="AB76" s="70"/>
      <c r="AC76" s="70"/>
      <c r="AD76" s="70"/>
      <c r="AE76" s="70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2"/>
      <c r="AT76" s="73"/>
      <c r="AU76" s="73">
        <v>0.1</v>
      </c>
      <c r="AV76" s="284"/>
      <c r="AW76" s="283">
        <v>4</v>
      </c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</row>
    <row r="77" spans="1:97" s="62" customFormat="1" ht="13.5" customHeight="1">
      <c r="A77" s="84">
        <v>83</v>
      </c>
      <c r="B77" s="81"/>
      <c r="D77" s="62" t="s">
        <v>127</v>
      </c>
      <c r="E77" s="62" t="s">
        <v>66</v>
      </c>
      <c r="F77" s="63">
        <v>5</v>
      </c>
      <c r="G77" s="278">
        <v>81</v>
      </c>
      <c r="H77" s="278"/>
      <c r="I77" s="278"/>
      <c r="J77" s="278"/>
      <c r="K77" s="279"/>
      <c r="L77" s="280">
        <f t="shared" si="26"/>
        <v>41111.4</v>
      </c>
      <c r="M77" s="64">
        <f t="shared" si="27"/>
        <v>41118.4</v>
      </c>
      <c r="N77" s="65">
        <f t="shared" si="28"/>
        <v>39356</v>
      </c>
      <c r="O77" s="66">
        <f t="shared" si="29"/>
        <v>41111.4</v>
      </c>
      <c r="P77" s="66">
        <f t="shared" si="30"/>
        <v>39356</v>
      </c>
      <c r="Q77" s="66">
        <f t="shared" si="31"/>
        <v>39356</v>
      </c>
      <c r="R77" s="66">
        <f t="shared" si="32"/>
        <v>39356</v>
      </c>
      <c r="S77" s="81"/>
      <c r="T77" s="286"/>
      <c r="U77" s="286"/>
      <c r="V77" s="286"/>
      <c r="W77" s="286"/>
      <c r="X77" s="287"/>
      <c r="Y77" s="70">
        <v>24</v>
      </c>
      <c r="Z77" s="70"/>
      <c r="AA77" s="70">
        <v>40</v>
      </c>
      <c r="AB77" s="70"/>
      <c r="AC77" s="70">
        <v>24</v>
      </c>
      <c r="AD77" s="70"/>
      <c r="AE77" s="70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2"/>
      <c r="AT77" s="73"/>
      <c r="AU77" s="73">
        <v>0.1</v>
      </c>
      <c r="AV77" s="284"/>
      <c r="AW77" s="283">
        <v>4</v>
      </c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</row>
    <row r="78" spans="1:97" s="62" customFormat="1" ht="13.5" customHeight="1">
      <c r="A78" s="84"/>
      <c r="B78" s="81"/>
      <c r="F78" s="63"/>
      <c r="G78" s="278"/>
      <c r="H78" s="278"/>
      <c r="I78" s="278"/>
      <c r="J78" s="278"/>
      <c r="K78" s="279"/>
      <c r="L78" s="280"/>
      <c r="M78" s="64"/>
      <c r="N78" s="65"/>
      <c r="O78" s="66"/>
      <c r="P78" s="66"/>
      <c r="Q78" s="66"/>
      <c r="R78" s="66"/>
      <c r="S78" s="81"/>
      <c r="T78" s="286"/>
      <c r="U78" s="286"/>
      <c r="V78" s="286"/>
      <c r="W78" s="286"/>
      <c r="X78" s="287"/>
      <c r="Y78" s="70"/>
      <c r="Z78" s="70"/>
      <c r="AA78" s="70"/>
      <c r="AB78" s="70"/>
      <c r="AC78" s="70"/>
      <c r="AD78" s="70"/>
      <c r="AE78" s="70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2"/>
      <c r="AT78" s="73"/>
      <c r="AU78" s="73"/>
      <c r="AV78" s="284"/>
      <c r="AW78" s="283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</row>
    <row r="79" spans="1:97" s="62" customFormat="1" ht="13.5" customHeight="1">
      <c r="A79" s="84" t="s">
        <v>128</v>
      </c>
      <c r="B79" s="81"/>
      <c r="D79" s="62" t="s">
        <v>129</v>
      </c>
      <c r="E79" s="62" t="s">
        <v>104</v>
      </c>
      <c r="F79" s="63">
        <v>10</v>
      </c>
      <c r="G79" s="278">
        <v>83</v>
      </c>
      <c r="H79" s="278"/>
      <c r="I79" s="278"/>
      <c r="J79" s="278"/>
      <c r="K79" s="279"/>
      <c r="L79" s="280">
        <f aca="true" t="shared" si="33" ref="L79:L95">IF(F79="","",MAX(N79:R79))</f>
        <v>41118.4</v>
      </c>
      <c r="M79" s="64">
        <f aca="true" t="shared" si="34" ref="M79:M96">IF(F79="","",+L79+(F79*7/5))</f>
        <v>41132.4</v>
      </c>
      <c r="N79" s="65">
        <f aca="true" t="shared" si="35" ref="N79:N96">IF(K79="",(DATEVALUE("10/1/2007")),K79)</f>
        <v>39356</v>
      </c>
      <c r="O79" s="66">
        <f aca="true" t="shared" si="36" ref="O79:O96">IF(G79="",(DATEVALUE("10/1/2007")),VLOOKUP(G79,$A$10:$M$96,13))</f>
        <v>41118.4</v>
      </c>
      <c r="P79" s="66">
        <f aca="true" t="shared" si="37" ref="P79:P96">IF(H79="",(DATEVALUE("10/1/2007")),VLOOKUP(H79,$A$10:$M$96,13))</f>
        <v>39356</v>
      </c>
      <c r="Q79" s="66">
        <f aca="true" t="shared" si="38" ref="Q79:Q96">IF(I79="",(DATEVALUE("10/1/2007")),VLOOKUP(I79,$A$10:$M$96,13))</f>
        <v>39356</v>
      </c>
      <c r="R79" s="66">
        <f aca="true" t="shared" si="39" ref="R79:R96">IF(J79="",(DATEVALUE("10/1/2007")),VLOOKUP(J79,$A$10:$M$96,13))</f>
        <v>39356</v>
      </c>
      <c r="S79" s="81"/>
      <c r="T79" s="286"/>
      <c r="U79" s="286"/>
      <c r="V79" s="286"/>
      <c r="W79" s="286"/>
      <c r="X79" s="287"/>
      <c r="Y79" s="70"/>
      <c r="Z79" s="70"/>
      <c r="AA79" s="70">
        <v>40</v>
      </c>
      <c r="AB79" s="70"/>
      <c r="AC79" s="70"/>
      <c r="AD79" s="70"/>
      <c r="AE79" s="70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2"/>
      <c r="AT79" s="73"/>
      <c r="AU79" s="73">
        <v>0.1</v>
      </c>
      <c r="AV79" s="284"/>
      <c r="AW79" s="283">
        <v>4</v>
      </c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</row>
    <row r="80" spans="1:97" s="62" customFormat="1" ht="13.5" customHeight="1">
      <c r="A80" s="84">
        <v>85</v>
      </c>
      <c r="B80" s="81"/>
      <c r="D80" s="62" t="s">
        <v>130</v>
      </c>
      <c r="E80" s="62" t="s">
        <v>66</v>
      </c>
      <c r="F80" s="63">
        <v>5</v>
      </c>
      <c r="G80" s="278" t="s">
        <v>128</v>
      </c>
      <c r="H80" s="278">
        <v>75</v>
      </c>
      <c r="I80" s="278">
        <v>90</v>
      </c>
      <c r="J80" s="278"/>
      <c r="K80" s="279"/>
      <c r="L80" s="280">
        <f t="shared" si="33"/>
        <v>41183.4</v>
      </c>
      <c r="M80" s="64">
        <f t="shared" si="34"/>
        <v>41190.4</v>
      </c>
      <c r="N80" s="65">
        <f t="shared" si="35"/>
        <v>39356</v>
      </c>
      <c r="O80" s="66">
        <f t="shared" si="36"/>
        <v>41132.4</v>
      </c>
      <c r="P80" s="66">
        <f t="shared" si="37"/>
        <v>41176.4</v>
      </c>
      <c r="Q80" s="66">
        <f t="shared" si="38"/>
        <v>41183.4</v>
      </c>
      <c r="R80" s="66">
        <f t="shared" si="39"/>
        <v>39356</v>
      </c>
      <c r="S80" s="81"/>
      <c r="T80" s="286"/>
      <c r="U80" s="286"/>
      <c r="V80" s="286"/>
      <c r="W80" s="286"/>
      <c r="X80" s="287"/>
      <c r="Y80" s="70">
        <v>24</v>
      </c>
      <c r="Z80" s="70"/>
      <c r="AA80" s="70">
        <v>24</v>
      </c>
      <c r="AB80" s="70"/>
      <c r="AC80" s="70">
        <v>24</v>
      </c>
      <c r="AD80" s="70"/>
      <c r="AE80" s="70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2"/>
      <c r="AT80" s="73"/>
      <c r="AU80" s="73">
        <v>0.1</v>
      </c>
      <c r="AV80" s="284"/>
      <c r="AW80" s="283">
        <v>4</v>
      </c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</row>
    <row r="81" spans="1:97" s="62" customFormat="1" ht="13.5" customHeight="1">
      <c r="A81" s="84">
        <v>86</v>
      </c>
      <c r="B81" s="81"/>
      <c r="C81" s="196"/>
      <c r="D81" s="62" t="s">
        <v>131</v>
      </c>
      <c r="E81" s="62" t="s">
        <v>67</v>
      </c>
      <c r="F81" s="63">
        <v>60</v>
      </c>
      <c r="G81" s="278">
        <v>71</v>
      </c>
      <c r="H81" s="278">
        <v>61</v>
      </c>
      <c r="I81" s="278">
        <v>62</v>
      </c>
      <c r="J81" s="278">
        <v>73</v>
      </c>
      <c r="L81" s="285" t="e">
        <f t="shared" si="33"/>
        <v>#N/A</v>
      </c>
      <c r="M81" s="64" t="e">
        <f t="shared" si="34"/>
        <v>#N/A</v>
      </c>
      <c r="N81" s="65">
        <f t="shared" si="35"/>
        <v>39356</v>
      </c>
      <c r="O81" s="66">
        <f t="shared" si="36"/>
        <v>41306.4</v>
      </c>
      <c r="P81" s="66" t="e">
        <f t="shared" si="37"/>
        <v>#N/A</v>
      </c>
      <c r="Q81" s="66" t="e">
        <f t="shared" si="38"/>
        <v>#N/A</v>
      </c>
      <c r="R81" s="66">
        <f t="shared" si="39"/>
        <v>41201.4</v>
      </c>
      <c r="S81" s="81"/>
      <c r="T81" s="286"/>
      <c r="U81" s="286"/>
      <c r="V81" s="286"/>
      <c r="W81" s="286"/>
      <c r="X81" s="287"/>
      <c r="Y81" s="70"/>
      <c r="Z81" s="70"/>
      <c r="AA81" s="70">
        <v>160</v>
      </c>
      <c r="AB81" s="70">
        <v>80</v>
      </c>
      <c r="AC81" s="70"/>
      <c r="AD81" s="70"/>
      <c r="AE81" s="70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2"/>
      <c r="AT81" s="73"/>
      <c r="AU81" s="73">
        <v>0.1</v>
      </c>
      <c r="AV81" s="284"/>
      <c r="AW81" s="283">
        <v>4</v>
      </c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</row>
    <row r="82" spans="1:97" s="62" customFormat="1" ht="13.5" customHeight="1">
      <c r="A82" s="84">
        <v>87</v>
      </c>
      <c r="B82" s="67"/>
      <c r="C82" s="196"/>
      <c r="D82" s="62" t="s">
        <v>132</v>
      </c>
      <c r="E82" s="62" t="s">
        <v>77</v>
      </c>
      <c r="F82" s="63">
        <v>5</v>
      </c>
      <c r="G82" s="278">
        <v>65</v>
      </c>
      <c r="H82" s="278"/>
      <c r="I82" s="278"/>
      <c r="J82" s="278"/>
      <c r="K82" s="279"/>
      <c r="L82" s="280">
        <f t="shared" si="33"/>
        <v>41180.4</v>
      </c>
      <c r="M82" s="64">
        <f t="shared" si="34"/>
        <v>41187.4</v>
      </c>
      <c r="N82" s="65">
        <f t="shared" si="35"/>
        <v>39356</v>
      </c>
      <c r="O82" s="66">
        <f t="shared" si="36"/>
        <v>41180.4</v>
      </c>
      <c r="P82" s="66">
        <f t="shared" si="37"/>
        <v>39356</v>
      </c>
      <c r="Q82" s="66">
        <f t="shared" si="38"/>
        <v>39356</v>
      </c>
      <c r="R82" s="66">
        <f t="shared" si="39"/>
        <v>39356</v>
      </c>
      <c r="S82" s="81"/>
      <c r="T82" s="286"/>
      <c r="U82" s="286"/>
      <c r="V82" s="286"/>
      <c r="W82" s="286"/>
      <c r="X82" s="287"/>
      <c r="Y82" s="70"/>
      <c r="Z82" s="70"/>
      <c r="AA82" s="70">
        <v>8</v>
      </c>
      <c r="AB82" s="70">
        <v>40</v>
      </c>
      <c r="AC82" s="70"/>
      <c r="AD82" s="70"/>
      <c r="AE82" s="70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2"/>
      <c r="AT82" s="73"/>
      <c r="AU82" s="73">
        <v>0.1</v>
      </c>
      <c r="AV82" s="284"/>
      <c r="AW82" s="283">
        <v>4</v>
      </c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</row>
    <row r="83" spans="1:97" s="62" customFormat="1" ht="13.5" customHeight="1">
      <c r="A83" s="84">
        <v>88</v>
      </c>
      <c r="B83" s="67"/>
      <c r="C83" s="196"/>
      <c r="D83" s="62" t="s">
        <v>133</v>
      </c>
      <c r="E83" s="62" t="s">
        <v>77</v>
      </c>
      <c r="F83" s="63">
        <v>5</v>
      </c>
      <c r="G83" s="278">
        <v>87</v>
      </c>
      <c r="H83" s="278">
        <v>72</v>
      </c>
      <c r="I83" s="278"/>
      <c r="J83" s="278"/>
      <c r="K83" s="279"/>
      <c r="L83" s="280">
        <f t="shared" si="33"/>
        <v>41201.4</v>
      </c>
      <c r="M83" s="64">
        <f t="shared" si="34"/>
        <v>41208.4</v>
      </c>
      <c r="N83" s="65">
        <f t="shared" si="35"/>
        <v>39356</v>
      </c>
      <c r="O83" s="66">
        <f t="shared" si="36"/>
        <v>41187.4</v>
      </c>
      <c r="P83" s="66">
        <f t="shared" si="37"/>
        <v>41201.4</v>
      </c>
      <c r="Q83" s="66">
        <f t="shared" si="38"/>
        <v>39356</v>
      </c>
      <c r="R83" s="66">
        <f t="shared" si="39"/>
        <v>39356</v>
      </c>
      <c r="S83" s="81"/>
      <c r="T83" s="286"/>
      <c r="U83" s="286"/>
      <c r="V83" s="286"/>
      <c r="W83" s="286"/>
      <c r="X83" s="287"/>
      <c r="Y83" s="70"/>
      <c r="Z83" s="70"/>
      <c r="AA83" s="70">
        <v>8</v>
      </c>
      <c r="AB83" s="70">
        <v>20</v>
      </c>
      <c r="AC83" s="70"/>
      <c r="AD83" s="70"/>
      <c r="AE83" s="70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2"/>
      <c r="AT83" s="73"/>
      <c r="AU83" s="73">
        <v>0.1</v>
      </c>
      <c r="AV83" s="284"/>
      <c r="AW83" s="283">
        <v>4</v>
      </c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</row>
    <row r="84" spans="1:97" s="62" customFormat="1" ht="13.5" customHeight="1">
      <c r="A84" s="84">
        <v>89</v>
      </c>
      <c r="B84" s="67"/>
      <c r="C84" s="196"/>
      <c r="D84" s="62" t="s">
        <v>134</v>
      </c>
      <c r="E84" s="62" t="s">
        <v>65</v>
      </c>
      <c r="F84" s="63">
        <v>5</v>
      </c>
      <c r="G84" s="278">
        <v>74</v>
      </c>
      <c r="H84" s="278"/>
      <c r="I84" s="278"/>
      <c r="J84" s="278"/>
      <c r="K84" s="279"/>
      <c r="L84" s="280">
        <f t="shared" si="33"/>
        <v>41099.4</v>
      </c>
      <c r="M84" s="64">
        <f t="shared" si="34"/>
        <v>41106.4</v>
      </c>
      <c r="N84" s="65">
        <f t="shared" si="35"/>
        <v>39356</v>
      </c>
      <c r="O84" s="66">
        <f t="shared" si="36"/>
        <v>41099.4</v>
      </c>
      <c r="P84" s="66">
        <f t="shared" si="37"/>
        <v>39356</v>
      </c>
      <c r="Q84" s="66">
        <f t="shared" si="38"/>
        <v>39356</v>
      </c>
      <c r="R84" s="66">
        <f t="shared" si="39"/>
        <v>39356</v>
      </c>
      <c r="S84" s="81"/>
      <c r="T84" s="286"/>
      <c r="U84" s="286"/>
      <c r="V84" s="286"/>
      <c r="W84" s="286"/>
      <c r="X84" s="287"/>
      <c r="Y84" s="70"/>
      <c r="Z84" s="70"/>
      <c r="AA84" s="70">
        <v>24</v>
      </c>
      <c r="AB84" s="70">
        <v>16</v>
      </c>
      <c r="AC84" s="70"/>
      <c r="AD84" s="70"/>
      <c r="AE84" s="70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2"/>
      <c r="AT84" s="73"/>
      <c r="AU84" s="73">
        <v>0.1</v>
      </c>
      <c r="AV84" s="284"/>
      <c r="AW84" s="283">
        <v>4</v>
      </c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</row>
    <row r="85" spans="1:97" s="62" customFormat="1" ht="13.5" customHeight="1">
      <c r="A85" s="84">
        <v>90</v>
      </c>
      <c r="B85" s="67"/>
      <c r="D85" s="62" t="s">
        <v>135</v>
      </c>
      <c r="E85" s="62" t="s">
        <v>69</v>
      </c>
      <c r="F85" s="63">
        <v>5</v>
      </c>
      <c r="G85" s="278">
        <v>75</v>
      </c>
      <c r="H85" s="278"/>
      <c r="I85" s="278"/>
      <c r="J85" s="278"/>
      <c r="K85" s="279"/>
      <c r="L85" s="280">
        <f t="shared" si="33"/>
        <v>41176.4</v>
      </c>
      <c r="M85" s="64">
        <f t="shared" si="34"/>
        <v>41183.4</v>
      </c>
      <c r="N85" s="65">
        <f t="shared" si="35"/>
        <v>39356</v>
      </c>
      <c r="O85" s="66">
        <f t="shared" si="36"/>
        <v>41176.4</v>
      </c>
      <c r="P85" s="66">
        <f t="shared" si="37"/>
        <v>39356</v>
      </c>
      <c r="Q85" s="66">
        <f t="shared" si="38"/>
        <v>39356</v>
      </c>
      <c r="R85" s="66">
        <f t="shared" si="39"/>
        <v>39356</v>
      </c>
      <c r="S85" s="81"/>
      <c r="T85" s="286"/>
      <c r="U85" s="286"/>
      <c r="V85" s="286"/>
      <c r="W85" s="286"/>
      <c r="X85" s="287"/>
      <c r="Y85" s="70"/>
      <c r="Z85" s="70"/>
      <c r="AA85" s="70">
        <v>60</v>
      </c>
      <c r="AB85" s="70">
        <v>40</v>
      </c>
      <c r="AC85" s="70"/>
      <c r="AD85" s="70"/>
      <c r="AE85" s="70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2"/>
      <c r="AT85" s="73"/>
      <c r="AU85" s="73">
        <v>0.1</v>
      </c>
      <c r="AV85" s="284"/>
      <c r="AW85" s="283">
        <v>4</v>
      </c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</row>
    <row r="86" spans="1:97" s="62" customFormat="1" ht="13.5" customHeight="1">
      <c r="A86" s="84">
        <v>91</v>
      </c>
      <c r="B86" s="67"/>
      <c r="F86" s="63"/>
      <c r="G86" s="278"/>
      <c r="H86" s="278"/>
      <c r="I86" s="278"/>
      <c r="J86" s="278"/>
      <c r="K86" s="279"/>
      <c r="L86" s="280">
        <f t="shared" si="33"/>
      </c>
      <c r="M86" s="64">
        <f t="shared" si="34"/>
      </c>
      <c r="N86" s="65">
        <f t="shared" si="35"/>
        <v>39356</v>
      </c>
      <c r="O86" s="66">
        <f t="shared" si="36"/>
        <v>39356</v>
      </c>
      <c r="P86" s="66">
        <f t="shared" si="37"/>
        <v>39356</v>
      </c>
      <c r="Q86" s="66">
        <f t="shared" si="38"/>
        <v>39356</v>
      </c>
      <c r="R86" s="66">
        <f t="shared" si="39"/>
        <v>39356</v>
      </c>
      <c r="S86" s="81"/>
      <c r="T86" s="286"/>
      <c r="U86" s="286"/>
      <c r="V86" s="286"/>
      <c r="W86" s="286"/>
      <c r="X86" s="287"/>
      <c r="Y86" s="70"/>
      <c r="Z86" s="70"/>
      <c r="AA86" s="70"/>
      <c r="AB86" s="70"/>
      <c r="AC86" s="70"/>
      <c r="AD86" s="70"/>
      <c r="AE86" s="70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2"/>
      <c r="AT86" s="73"/>
      <c r="AU86" s="73">
        <v>0.1</v>
      </c>
      <c r="AV86" s="284"/>
      <c r="AW86" s="283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</row>
    <row r="87" spans="1:97" s="62" customFormat="1" ht="13.5" customHeight="1">
      <c r="A87" s="84">
        <v>92</v>
      </c>
      <c r="B87" s="67"/>
      <c r="C87" s="82"/>
      <c r="D87" s="82" t="s">
        <v>136</v>
      </c>
      <c r="E87" s="82" t="s">
        <v>65</v>
      </c>
      <c r="F87" s="63">
        <v>1</v>
      </c>
      <c r="G87" s="278"/>
      <c r="H87" s="278"/>
      <c r="I87" s="278"/>
      <c r="J87" s="278"/>
      <c r="K87" s="279">
        <v>41306</v>
      </c>
      <c r="L87" s="280">
        <f t="shared" si="33"/>
        <v>41306</v>
      </c>
      <c r="M87" s="64">
        <f t="shared" si="34"/>
        <v>41307.4</v>
      </c>
      <c r="N87" s="65">
        <f t="shared" si="35"/>
        <v>41306</v>
      </c>
      <c r="O87" s="66">
        <f t="shared" si="36"/>
        <v>39356</v>
      </c>
      <c r="P87" s="66">
        <f t="shared" si="37"/>
        <v>39356</v>
      </c>
      <c r="Q87" s="66">
        <f t="shared" si="38"/>
        <v>39356</v>
      </c>
      <c r="R87" s="66">
        <f t="shared" si="39"/>
        <v>39356</v>
      </c>
      <c r="S87" s="81"/>
      <c r="T87" s="286"/>
      <c r="U87" s="286"/>
      <c r="V87" s="286"/>
      <c r="W87" s="286"/>
      <c r="X87" s="287"/>
      <c r="Y87" s="70"/>
      <c r="Z87" s="70"/>
      <c r="AA87" s="70">
        <v>1</v>
      </c>
      <c r="AB87" s="70"/>
      <c r="AC87" s="70"/>
      <c r="AD87" s="70"/>
      <c r="AE87" s="70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2"/>
      <c r="AT87" s="73"/>
      <c r="AU87" s="73">
        <v>0.1</v>
      </c>
      <c r="AV87" s="284"/>
      <c r="AW87" s="283">
        <v>4</v>
      </c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</row>
    <row r="88" spans="1:97" s="62" customFormat="1" ht="12.75" customHeight="1" hidden="1">
      <c r="A88" s="84">
        <v>93</v>
      </c>
      <c r="B88" s="67"/>
      <c r="C88" s="81"/>
      <c r="D88" s="81"/>
      <c r="E88" s="81"/>
      <c r="F88" s="85"/>
      <c r="G88" s="289"/>
      <c r="H88" s="289"/>
      <c r="I88" s="289"/>
      <c r="J88" s="289"/>
      <c r="K88" s="290"/>
      <c r="L88" s="280">
        <f t="shared" si="33"/>
      </c>
      <c r="M88" s="64">
        <f t="shared" si="34"/>
      </c>
      <c r="N88" s="65">
        <f t="shared" si="35"/>
        <v>39356</v>
      </c>
      <c r="O88" s="66">
        <f t="shared" si="36"/>
        <v>39356</v>
      </c>
      <c r="P88" s="66">
        <f t="shared" si="37"/>
        <v>39356</v>
      </c>
      <c r="Q88" s="66">
        <f t="shared" si="38"/>
        <v>39356</v>
      </c>
      <c r="R88" s="66">
        <f t="shared" si="39"/>
        <v>39356</v>
      </c>
      <c r="S88" s="81"/>
      <c r="T88" s="286"/>
      <c r="U88" s="286"/>
      <c r="V88" s="286"/>
      <c r="W88" s="286"/>
      <c r="X88" s="287"/>
      <c r="Y88" s="70"/>
      <c r="Z88" s="70"/>
      <c r="AA88" s="70"/>
      <c r="AB88" s="70"/>
      <c r="AC88" s="70"/>
      <c r="AD88" s="70"/>
      <c r="AE88" s="70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2"/>
      <c r="AT88" s="73"/>
      <c r="AU88" s="73"/>
      <c r="AV88" s="284"/>
      <c r="AW88" s="86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</row>
    <row r="89" spans="1:97" s="62" customFormat="1" ht="12.75" customHeight="1" hidden="1">
      <c r="A89" s="84">
        <v>94</v>
      </c>
      <c r="B89" s="67"/>
      <c r="C89" s="81"/>
      <c r="D89" s="81"/>
      <c r="E89" s="81"/>
      <c r="F89" s="85"/>
      <c r="G89" s="289"/>
      <c r="H89" s="289"/>
      <c r="I89" s="289"/>
      <c r="J89" s="289"/>
      <c r="K89" s="290"/>
      <c r="L89" s="280">
        <f t="shared" si="33"/>
      </c>
      <c r="M89" s="64">
        <f t="shared" si="34"/>
      </c>
      <c r="N89" s="65">
        <f t="shared" si="35"/>
        <v>39356</v>
      </c>
      <c r="O89" s="66">
        <f t="shared" si="36"/>
        <v>39356</v>
      </c>
      <c r="P89" s="66">
        <f t="shared" si="37"/>
        <v>39356</v>
      </c>
      <c r="Q89" s="66">
        <f t="shared" si="38"/>
        <v>39356</v>
      </c>
      <c r="R89" s="66">
        <f t="shared" si="39"/>
        <v>39356</v>
      </c>
      <c r="S89" s="81"/>
      <c r="T89" s="291"/>
      <c r="U89" s="291"/>
      <c r="V89" s="291"/>
      <c r="W89" s="291"/>
      <c r="X89" s="292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2"/>
      <c r="AT89" s="73"/>
      <c r="AU89" s="73"/>
      <c r="AV89" s="284"/>
      <c r="AW89" s="86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</row>
    <row r="90" spans="1:97" s="62" customFormat="1" ht="12.75" customHeight="1" hidden="1">
      <c r="A90" s="84">
        <v>95</v>
      </c>
      <c r="B90" s="67"/>
      <c r="C90" s="81"/>
      <c r="D90" s="81"/>
      <c r="E90" s="81"/>
      <c r="F90" s="85"/>
      <c r="G90" s="289"/>
      <c r="H90" s="289"/>
      <c r="I90" s="289"/>
      <c r="J90" s="289"/>
      <c r="K90" s="290"/>
      <c r="L90" s="280">
        <f t="shared" si="33"/>
      </c>
      <c r="M90" s="64">
        <f t="shared" si="34"/>
      </c>
      <c r="N90" s="65">
        <f t="shared" si="35"/>
        <v>39356</v>
      </c>
      <c r="O90" s="66">
        <f t="shared" si="36"/>
        <v>39356</v>
      </c>
      <c r="P90" s="66">
        <f t="shared" si="37"/>
        <v>39356</v>
      </c>
      <c r="Q90" s="66">
        <f t="shared" si="38"/>
        <v>39356</v>
      </c>
      <c r="R90" s="66">
        <f t="shared" si="39"/>
        <v>39356</v>
      </c>
      <c r="S90" s="81"/>
      <c r="T90" s="291"/>
      <c r="U90" s="291"/>
      <c r="V90" s="291"/>
      <c r="W90" s="291"/>
      <c r="X90" s="292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2"/>
      <c r="AT90" s="73"/>
      <c r="AU90" s="73"/>
      <c r="AV90" s="284"/>
      <c r="AW90" s="86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</row>
    <row r="91" spans="1:97" s="62" customFormat="1" ht="12.75" customHeight="1" hidden="1">
      <c r="A91" s="84">
        <v>96</v>
      </c>
      <c r="B91" s="67"/>
      <c r="C91" s="81"/>
      <c r="D91" s="81"/>
      <c r="E91" s="81"/>
      <c r="F91" s="85"/>
      <c r="G91" s="289"/>
      <c r="H91" s="289"/>
      <c r="I91" s="289"/>
      <c r="J91" s="289"/>
      <c r="K91" s="290"/>
      <c r="L91" s="280">
        <f t="shared" si="33"/>
      </c>
      <c r="M91" s="64">
        <f t="shared" si="34"/>
      </c>
      <c r="N91" s="65">
        <f t="shared" si="35"/>
        <v>39356</v>
      </c>
      <c r="O91" s="66">
        <f t="shared" si="36"/>
        <v>39356</v>
      </c>
      <c r="P91" s="66">
        <f t="shared" si="37"/>
        <v>39356</v>
      </c>
      <c r="Q91" s="66">
        <f t="shared" si="38"/>
        <v>39356</v>
      </c>
      <c r="R91" s="66">
        <f t="shared" si="39"/>
        <v>39356</v>
      </c>
      <c r="S91" s="81"/>
      <c r="T91" s="291"/>
      <c r="U91" s="291"/>
      <c r="V91" s="291"/>
      <c r="W91" s="291"/>
      <c r="X91" s="292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2"/>
      <c r="AT91" s="73"/>
      <c r="AU91" s="73"/>
      <c r="AV91" s="284"/>
      <c r="AW91" s="87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</row>
    <row r="92" spans="1:97" s="62" customFormat="1" ht="12.75" customHeight="1" hidden="1">
      <c r="A92" s="84">
        <v>97</v>
      </c>
      <c r="B92" s="67"/>
      <c r="C92" s="81"/>
      <c r="D92" s="81"/>
      <c r="E92" s="81"/>
      <c r="F92" s="85"/>
      <c r="G92" s="289"/>
      <c r="H92" s="289"/>
      <c r="I92" s="289"/>
      <c r="J92" s="289"/>
      <c r="K92" s="290"/>
      <c r="L92" s="280">
        <f t="shared" si="33"/>
      </c>
      <c r="M92" s="64">
        <f t="shared" si="34"/>
      </c>
      <c r="N92" s="65">
        <f t="shared" si="35"/>
        <v>39356</v>
      </c>
      <c r="O92" s="66">
        <f t="shared" si="36"/>
        <v>39356</v>
      </c>
      <c r="P92" s="66">
        <f t="shared" si="37"/>
        <v>39356</v>
      </c>
      <c r="Q92" s="66">
        <f t="shared" si="38"/>
        <v>39356</v>
      </c>
      <c r="R92" s="66">
        <f t="shared" si="39"/>
        <v>39356</v>
      </c>
      <c r="S92" s="81"/>
      <c r="T92" s="291"/>
      <c r="U92" s="291"/>
      <c r="V92" s="291"/>
      <c r="W92" s="291"/>
      <c r="X92" s="292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2"/>
      <c r="AT92" s="73"/>
      <c r="AU92" s="73"/>
      <c r="AV92" s="284"/>
      <c r="AW92" s="87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</row>
    <row r="93" spans="1:97" s="62" customFormat="1" ht="12.75" customHeight="1" hidden="1">
      <c r="A93" s="84">
        <v>98</v>
      </c>
      <c r="B93" s="67"/>
      <c r="C93" s="81"/>
      <c r="D93" s="81"/>
      <c r="E93" s="81"/>
      <c r="F93" s="85"/>
      <c r="G93" s="289"/>
      <c r="H93" s="289"/>
      <c r="I93" s="289"/>
      <c r="J93" s="289"/>
      <c r="K93" s="290"/>
      <c r="L93" s="280">
        <f t="shared" si="33"/>
      </c>
      <c r="M93" s="64">
        <f t="shared" si="34"/>
      </c>
      <c r="N93" s="65">
        <f t="shared" si="35"/>
        <v>39356</v>
      </c>
      <c r="O93" s="66">
        <f t="shared" si="36"/>
        <v>39356</v>
      </c>
      <c r="P93" s="66">
        <f t="shared" si="37"/>
        <v>39356</v>
      </c>
      <c r="Q93" s="66">
        <f t="shared" si="38"/>
        <v>39356</v>
      </c>
      <c r="R93" s="66">
        <f t="shared" si="39"/>
        <v>39356</v>
      </c>
      <c r="S93" s="81"/>
      <c r="T93" s="291"/>
      <c r="U93" s="291"/>
      <c r="V93" s="291"/>
      <c r="W93" s="291"/>
      <c r="X93" s="292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2"/>
      <c r="AT93" s="73"/>
      <c r="AU93" s="73"/>
      <c r="AV93" s="284"/>
      <c r="AW93" s="87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</row>
    <row r="94" spans="1:97" s="62" customFormat="1" ht="12.75" customHeight="1" hidden="1">
      <c r="A94" s="84">
        <v>99</v>
      </c>
      <c r="B94" s="81"/>
      <c r="C94" s="81"/>
      <c r="D94" s="81"/>
      <c r="E94" s="81"/>
      <c r="F94" s="85"/>
      <c r="G94" s="289"/>
      <c r="H94" s="289"/>
      <c r="I94" s="289"/>
      <c r="J94" s="289"/>
      <c r="K94" s="290"/>
      <c r="L94" s="280">
        <f t="shared" si="33"/>
      </c>
      <c r="M94" s="64">
        <f t="shared" si="34"/>
      </c>
      <c r="N94" s="65">
        <f t="shared" si="35"/>
        <v>39356</v>
      </c>
      <c r="O94" s="66">
        <f t="shared" si="36"/>
        <v>39356</v>
      </c>
      <c r="P94" s="66">
        <f t="shared" si="37"/>
        <v>39356</v>
      </c>
      <c r="Q94" s="66">
        <f t="shared" si="38"/>
        <v>39356</v>
      </c>
      <c r="R94" s="66">
        <f t="shared" si="39"/>
        <v>39356</v>
      </c>
      <c r="S94" s="81"/>
      <c r="T94" s="291"/>
      <c r="U94" s="291"/>
      <c r="V94" s="291"/>
      <c r="W94" s="291"/>
      <c r="X94" s="292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2"/>
      <c r="AT94" s="73"/>
      <c r="AU94" s="73"/>
      <c r="AV94" s="284"/>
      <c r="AW94" s="88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</row>
    <row r="95" spans="1:97" s="62" customFormat="1" ht="7.5" customHeight="1">
      <c r="A95" s="84">
        <v>142</v>
      </c>
      <c r="B95" s="67"/>
      <c r="C95" s="81"/>
      <c r="D95" s="81"/>
      <c r="E95" s="81"/>
      <c r="F95" s="85"/>
      <c r="G95" s="289"/>
      <c r="H95" s="289"/>
      <c r="I95" s="289"/>
      <c r="J95" s="289"/>
      <c r="K95" s="290"/>
      <c r="L95" s="280">
        <f t="shared" si="33"/>
      </c>
      <c r="M95" s="64">
        <f t="shared" si="34"/>
      </c>
      <c r="N95" s="65">
        <f t="shared" si="35"/>
        <v>39356</v>
      </c>
      <c r="O95" s="66">
        <f t="shared" si="36"/>
        <v>39356</v>
      </c>
      <c r="P95" s="66">
        <f t="shared" si="37"/>
        <v>39356</v>
      </c>
      <c r="Q95" s="66">
        <f t="shared" si="38"/>
        <v>39356</v>
      </c>
      <c r="R95" s="66">
        <f t="shared" si="39"/>
        <v>39356</v>
      </c>
      <c r="S95" s="81"/>
      <c r="T95" s="291"/>
      <c r="U95" s="291"/>
      <c r="V95" s="291"/>
      <c r="W95" s="291"/>
      <c r="X95" s="292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2"/>
      <c r="AT95" s="73"/>
      <c r="AU95" s="73"/>
      <c r="AV95" s="284"/>
      <c r="AW95" s="88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</row>
    <row r="96" spans="1:97" s="37" customFormat="1" ht="14.25">
      <c r="A96" s="89"/>
      <c r="B96" s="89"/>
      <c r="C96" s="89"/>
      <c r="D96" s="89"/>
      <c r="E96" s="89"/>
      <c r="F96" s="90"/>
      <c r="G96" s="293"/>
      <c r="H96" s="293"/>
      <c r="I96" s="293"/>
      <c r="J96" s="293"/>
      <c r="K96" s="290"/>
      <c r="L96" s="280">
        <f>IF(F96="","",IF(K96="",MAX(N96:R96),K96))</f>
      </c>
      <c r="M96" s="64">
        <f t="shared" si="34"/>
      </c>
      <c r="N96" s="65">
        <f t="shared" si="35"/>
        <v>39356</v>
      </c>
      <c r="O96" s="66">
        <f t="shared" si="36"/>
        <v>39356</v>
      </c>
      <c r="P96" s="66">
        <f t="shared" si="37"/>
        <v>39356</v>
      </c>
      <c r="Q96" s="66">
        <f t="shared" si="38"/>
        <v>39356</v>
      </c>
      <c r="R96" s="66">
        <f t="shared" si="39"/>
        <v>39356</v>
      </c>
      <c r="S96" s="81"/>
      <c r="T96" s="291"/>
      <c r="U96" s="291"/>
      <c r="V96" s="291"/>
      <c r="W96" s="291"/>
      <c r="X96" s="292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2"/>
      <c r="AT96" s="91"/>
      <c r="AU96" s="91"/>
      <c r="AV96" s="92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</row>
    <row r="97" spans="1:59" s="56" customFormat="1" ht="8.25" customHeight="1">
      <c r="A97" s="52"/>
      <c r="B97" s="52"/>
      <c r="C97" s="52"/>
      <c r="D97" s="52"/>
      <c r="E97" s="52"/>
      <c r="F97" s="93"/>
      <c r="G97" s="293"/>
      <c r="H97" s="293"/>
      <c r="I97" s="293"/>
      <c r="J97" s="293"/>
      <c r="K97" s="293"/>
      <c r="L97" s="58"/>
      <c r="M97" s="58"/>
      <c r="N97" s="94"/>
      <c r="O97" s="94"/>
      <c r="P97" s="94"/>
      <c r="Q97" s="94"/>
      <c r="R97" s="94"/>
      <c r="S97" s="52"/>
      <c r="T97" s="95"/>
      <c r="U97" s="95"/>
      <c r="V97" s="96"/>
      <c r="W97" s="95"/>
      <c r="X97" s="97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71"/>
      <c r="AT97" s="81"/>
      <c r="AU97" s="81"/>
      <c r="AV97" s="99"/>
      <c r="AX97" s="51"/>
      <c r="AY97" s="51"/>
      <c r="AZ97" s="51"/>
      <c r="BA97" s="51"/>
      <c r="BB97" s="51"/>
      <c r="BC97" s="51"/>
      <c r="BD97" s="51"/>
      <c r="BE97" s="51"/>
      <c r="BF97" s="51"/>
      <c r="BG97" s="51"/>
    </row>
    <row r="98" spans="1:59" s="106" customFormat="1" ht="14.25">
      <c r="A98" s="100"/>
      <c r="B98" s="100"/>
      <c r="C98" s="101" t="s">
        <v>137</v>
      </c>
      <c r="D98" s="101"/>
      <c r="E98" s="101"/>
      <c r="F98" s="102"/>
      <c r="G98" s="294"/>
      <c r="H98" s="294"/>
      <c r="I98" s="294"/>
      <c r="J98" s="294"/>
      <c r="K98" s="294"/>
      <c r="L98" s="103"/>
      <c r="M98" s="103"/>
      <c r="N98" s="104"/>
      <c r="O98" s="104"/>
      <c r="P98" s="104"/>
      <c r="Q98" s="104"/>
      <c r="R98" s="104"/>
      <c r="S98" s="105"/>
      <c r="T98" s="295">
        <f aca="true" t="shared" si="40" ref="T98:AQ98">SUM(T10:T97)</f>
        <v>186</v>
      </c>
      <c r="U98" s="295">
        <f t="shared" si="40"/>
        <v>45</v>
      </c>
      <c r="V98" s="295">
        <f t="shared" si="40"/>
        <v>0</v>
      </c>
      <c r="W98" s="295">
        <f t="shared" si="40"/>
        <v>0</v>
      </c>
      <c r="X98" s="295">
        <f t="shared" si="40"/>
        <v>0</v>
      </c>
      <c r="Y98" s="296">
        <f t="shared" si="40"/>
        <v>128</v>
      </c>
      <c r="Z98" s="296">
        <f t="shared" si="40"/>
        <v>256</v>
      </c>
      <c r="AA98" s="296">
        <f t="shared" si="40"/>
        <v>2645</v>
      </c>
      <c r="AB98" s="296">
        <f t="shared" si="40"/>
        <v>972</v>
      </c>
      <c r="AC98" s="296">
        <f t="shared" si="40"/>
        <v>128</v>
      </c>
      <c r="AD98" s="296">
        <f t="shared" si="40"/>
        <v>124</v>
      </c>
      <c r="AE98" s="296">
        <f t="shared" si="40"/>
        <v>0</v>
      </c>
      <c r="AF98" s="296">
        <f t="shared" si="40"/>
        <v>200</v>
      </c>
      <c r="AG98" s="296">
        <f t="shared" si="40"/>
        <v>0</v>
      </c>
      <c r="AH98" s="296">
        <f t="shared" si="40"/>
        <v>0</v>
      </c>
      <c r="AI98" s="296">
        <f t="shared" si="40"/>
        <v>0</v>
      </c>
      <c r="AJ98" s="296">
        <f t="shared" si="40"/>
        <v>0</v>
      </c>
      <c r="AK98" s="296">
        <f t="shared" si="40"/>
        <v>0</v>
      </c>
      <c r="AL98" s="296">
        <f t="shared" si="40"/>
        <v>0</v>
      </c>
      <c r="AM98" s="296">
        <f t="shared" si="40"/>
        <v>0</v>
      </c>
      <c r="AN98" s="296">
        <f t="shared" si="40"/>
        <v>0</v>
      </c>
      <c r="AO98" s="296">
        <f t="shared" si="40"/>
        <v>0</v>
      </c>
      <c r="AP98" s="297">
        <f t="shared" si="40"/>
        <v>0</v>
      </c>
      <c r="AQ98" s="297">
        <f t="shared" si="40"/>
        <v>0</v>
      </c>
      <c r="AR98" s="297"/>
      <c r="AS98" s="298"/>
      <c r="AT98" s="100"/>
      <c r="AU98" s="100"/>
      <c r="AW98" s="37"/>
      <c r="AX98" s="51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s="112" customFormat="1" ht="14.25">
      <c r="A99" s="107"/>
      <c r="B99" s="107"/>
      <c r="C99" s="107"/>
      <c r="D99" s="107"/>
      <c r="E99" s="107"/>
      <c r="F99" s="108"/>
      <c r="G99" s="293"/>
      <c r="H99" s="293"/>
      <c r="I99" s="293"/>
      <c r="J99" s="293"/>
      <c r="K99" s="293"/>
      <c r="L99" s="58"/>
      <c r="M99" s="58"/>
      <c r="N99" s="94"/>
      <c r="O99" s="94"/>
      <c r="P99" s="94"/>
      <c r="Q99" s="94"/>
      <c r="R99" s="94"/>
      <c r="S99" s="107"/>
      <c r="T99" s="109"/>
      <c r="U99" s="109"/>
      <c r="V99" s="110"/>
      <c r="W99" s="109"/>
      <c r="X99" s="109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07"/>
      <c r="AU99" s="107"/>
      <c r="AW99" s="37"/>
      <c r="AX99" s="51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59" s="121" customFormat="1" ht="15.75">
      <c r="A100" s="113"/>
      <c r="B100" s="114" t="s">
        <v>138</v>
      </c>
      <c r="C100" s="115"/>
      <c r="D100" s="116"/>
      <c r="E100" s="116"/>
      <c r="F100" s="117">
        <f>SUM(T100:AQ100)</f>
        <v>835.9994399999999</v>
      </c>
      <c r="G100" s="299"/>
      <c r="H100" s="299"/>
      <c r="I100" s="299"/>
      <c r="J100" s="299"/>
      <c r="K100" s="299"/>
      <c r="L100" s="118"/>
      <c r="M100" s="118"/>
      <c r="N100" s="119"/>
      <c r="O100" s="119"/>
      <c r="P100" s="119"/>
      <c r="Q100" s="119"/>
      <c r="R100" s="119"/>
      <c r="S100" s="113"/>
      <c r="T100" s="120">
        <f>+T98*T9</f>
        <v>219.10799999999998</v>
      </c>
      <c r="U100" s="120">
        <f>+U98*U9</f>
        <v>53.01</v>
      </c>
      <c r="V100" s="120">
        <f>+V98*V9</f>
        <v>0</v>
      </c>
      <c r="W100" s="120">
        <f>+W98*W9</f>
        <v>0</v>
      </c>
      <c r="X100" s="120">
        <f>+X98*X9</f>
        <v>0</v>
      </c>
      <c r="Y100" s="120">
        <f aca="true" t="shared" si="41" ref="Y100:AQ100">(+Y98*Y9)/1000</f>
        <v>22.670080000000002</v>
      </c>
      <c r="Z100" s="120">
        <f t="shared" si="41"/>
        <v>30.4128</v>
      </c>
      <c r="AA100" s="120">
        <f t="shared" si="41"/>
        <v>357.6039999999999</v>
      </c>
      <c r="AB100" s="120">
        <f t="shared" si="41"/>
        <v>98.63856</v>
      </c>
      <c r="AC100" s="120">
        <f t="shared" si="41"/>
        <v>8.68992</v>
      </c>
      <c r="AD100" s="120">
        <f t="shared" si="41"/>
        <v>21.38008</v>
      </c>
      <c r="AE100" s="120">
        <f t="shared" si="41"/>
        <v>0</v>
      </c>
      <c r="AF100" s="120">
        <f t="shared" si="41"/>
        <v>24.486</v>
      </c>
      <c r="AG100" s="120">
        <f t="shared" si="41"/>
        <v>0</v>
      </c>
      <c r="AH100" s="120">
        <f t="shared" si="41"/>
        <v>0</v>
      </c>
      <c r="AI100" s="120">
        <f t="shared" si="41"/>
        <v>0</v>
      </c>
      <c r="AJ100" s="120">
        <f t="shared" si="41"/>
        <v>0</v>
      </c>
      <c r="AK100" s="120">
        <f t="shared" si="41"/>
        <v>0</v>
      </c>
      <c r="AL100" s="120">
        <f t="shared" si="41"/>
        <v>0</v>
      </c>
      <c r="AM100" s="120">
        <f t="shared" si="41"/>
        <v>0</v>
      </c>
      <c r="AN100" s="120">
        <f t="shared" si="41"/>
        <v>0</v>
      </c>
      <c r="AO100" s="120">
        <f t="shared" si="41"/>
        <v>0</v>
      </c>
      <c r="AP100" s="120">
        <f t="shared" si="41"/>
        <v>0</v>
      </c>
      <c r="AQ100" s="120">
        <f t="shared" si="41"/>
        <v>0</v>
      </c>
      <c r="AR100" s="120"/>
      <c r="AS100" s="109"/>
      <c r="AT100" s="113"/>
      <c r="AU100" s="113"/>
      <c r="AW100" s="37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59" s="121" customFormat="1" ht="15.75">
      <c r="A101" s="113"/>
      <c r="B101" s="122" t="s">
        <v>139</v>
      </c>
      <c r="C101" s="113"/>
      <c r="D101" s="113"/>
      <c r="E101" s="113"/>
      <c r="F101" s="108"/>
      <c r="G101" s="300"/>
      <c r="H101" s="300"/>
      <c r="I101" s="300"/>
      <c r="J101" s="300"/>
      <c r="K101" s="300"/>
      <c r="L101" s="118"/>
      <c r="M101" s="118"/>
      <c r="N101" s="119"/>
      <c r="O101" s="119"/>
      <c r="P101" s="119"/>
      <c r="Q101" s="119"/>
      <c r="R101" s="119"/>
      <c r="S101" s="113"/>
      <c r="T101" s="40"/>
      <c r="U101" s="113"/>
      <c r="V101" s="123"/>
      <c r="W101" s="113"/>
      <c r="X101" s="113"/>
      <c r="Y101" s="113"/>
      <c r="Z101" s="113"/>
      <c r="AA101" s="113"/>
      <c r="AB101" s="113"/>
      <c r="AC101" s="113"/>
      <c r="AD101" s="360" t="s">
        <v>140</v>
      </c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</row>
    <row r="102" spans="1:59" s="132" customFormat="1" ht="15">
      <c r="A102" s="124"/>
      <c r="B102" s="301" t="s">
        <v>141</v>
      </c>
      <c r="C102" s="302"/>
      <c r="D102" s="125"/>
      <c r="E102" s="302"/>
      <c r="F102" s="303" t="s">
        <v>142</v>
      </c>
      <c r="G102" s="304"/>
      <c r="H102" s="305"/>
      <c r="I102" s="305"/>
      <c r="J102" s="305"/>
      <c r="K102" s="305"/>
      <c r="L102" s="306"/>
      <c r="M102" s="126"/>
      <c r="N102" s="307"/>
      <c r="O102" s="307"/>
      <c r="P102" s="307"/>
      <c r="Q102" s="307"/>
      <c r="R102" s="307"/>
      <c r="S102" s="308"/>
      <c r="T102" s="124"/>
      <c r="U102" s="124"/>
      <c r="V102" s="127"/>
      <c r="W102" s="124"/>
      <c r="X102" s="128"/>
      <c r="Y102" s="124"/>
      <c r="Z102" s="124"/>
      <c r="AA102" s="124"/>
      <c r="AB102" s="124"/>
      <c r="AC102" s="124"/>
      <c r="AD102" s="129" t="s">
        <v>143</v>
      </c>
      <c r="AE102" s="250"/>
      <c r="AF102" s="250"/>
      <c r="AG102" s="250"/>
      <c r="AH102" s="250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10"/>
      <c r="AT102" s="130"/>
      <c r="AU102" s="130"/>
      <c r="AV102" s="131"/>
      <c r="AW102" s="13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0" s="137" customFormat="1" ht="15.75">
      <c r="A103" s="133"/>
      <c r="B103" s="311"/>
      <c r="C103" s="312" t="s">
        <v>144</v>
      </c>
      <c r="D103" s="134"/>
      <c r="E103" s="312"/>
      <c r="F103" s="313">
        <v>3</v>
      </c>
      <c r="G103" s="314"/>
      <c r="H103" s="305"/>
      <c r="I103" s="305"/>
      <c r="J103" s="305"/>
      <c r="K103" s="305"/>
      <c r="L103" s="306"/>
      <c r="M103" s="134"/>
      <c r="N103" s="315"/>
      <c r="O103" s="315"/>
      <c r="P103" s="315"/>
      <c r="Q103" s="315"/>
      <c r="R103" s="315"/>
      <c r="S103" s="308"/>
      <c r="T103" s="133"/>
      <c r="U103" s="133"/>
      <c r="V103" s="135"/>
      <c r="W103" s="133"/>
      <c r="X103" s="136"/>
      <c r="Y103" s="133"/>
      <c r="Z103" s="133"/>
      <c r="AA103" s="133"/>
      <c r="AB103" s="133"/>
      <c r="AC103" s="133"/>
      <c r="AD103" s="129" t="s">
        <v>145</v>
      </c>
      <c r="AE103" s="250"/>
      <c r="AF103" s="250"/>
      <c r="AG103" s="250"/>
      <c r="AH103" s="250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10"/>
      <c r="AT103" s="130"/>
      <c r="AU103" s="130"/>
      <c r="AV103" s="131"/>
      <c r="AW103" s="131"/>
      <c r="AX103" s="51"/>
    </row>
    <row r="104" spans="1:50" s="137" customFormat="1" ht="15.75">
      <c r="A104" s="133"/>
      <c r="B104" s="316"/>
      <c r="C104" s="312" t="s">
        <v>146</v>
      </c>
      <c r="D104" s="134"/>
      <c r="E104" s="312"/>
      <c r="F104" s="313">
        <v>5</v>
      </c>
      <c r="G104" s="317"/>
      <c r="H104" s="318"/>
      <c r="I104" s="318"/>
      <c r="J104" s="318"/>
      <c r="K104" s="318"/>
      <c r="L104" s="319"/>
      <c r="M104" s="134"/>
      <c r="N104" s="315"/>
      <c r="O104" s="315"/>
      <c r="P104" s="315"/>
      <c r="Q104" s="315"/>
      <c r="R104" s="315"/>
      <c r="S104" s="320"/>
      <c r="T104" s="133"/>
      <c r="U104" s="133"/>
      <c r="V104" s="135"/>
      <c r="W104" s="133"/>
      <c r="X104" s="133"/>
      <c r="Y104" s="133"/>
      <c r="Z104" s="133"/>
      <c r="AA104" s="133"/>
      <c r="AB104" s="133"/>
      <c r="AC104" s="133"/>
      <c r="AD104" s="129" t="s">
        <v>147</v>
      </c>
      <c r="AE104" s="250"/>
      <c r="AF104" s="250"/>
      <c r="AG104" s="250"/>
      <c r="AH104" s="321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9"/>
      <c r="AT104" s="130"/>
      <c r="AU104" s="130"/>
      <c r="AV104" s="131"/>
      <c r="AW104" s="131"/>
      <c r="AX104" s="51"/>
    </row>
    <row r="105" spans="1:50" s="137" customFormat="1" ht="15.75">
      <c r="A105" s="133"/>
      <c r="B105" s="311"/>
      <c r="C105" s="312" t="s">
        <v>148</v>
      </c>
      <c r="D105" s="134"/>
      <c r="E105" s="312"/>
      <c r="F105" s="313">
        <v>8</v>
      </c>
      <c r="G105" s="314"/>
      <c r="H105" s="305"/>
      <c r="I105" s="305"/>
      <c r="J105" s="305"/>
      <c r="K105" s="305"/>
      <c r="L105" s="306"/>
      <c r="M105" s="134"/>
      <c r="N105" s="315"/>
      <c r="O105" s="315"/>
      <c r="P105" s="315"/>
      <c r="Q105" s="315"/>
      <c r="R105" s="315"/>
      <c r="S105" s="308"/>
      <c r="T105" s="133"/>
      <c r="U105" s="133"/>
      <c r="V105" s="135"/>
      <c r="W105" s="133"/>
      <c r="X105" s="133"/>
      <c r="Y105" s="133"/>
      <c r="Z105" s="133"/>
      <c r="AA105" s="133"/>
      <c r="AB105" s="133"/>
      <c r="AC105" s="133"/>
      <c r="AD105" s="129" t="s">
        <v>149</v>
      </c>
      <c r="AE105" s="250"/>
      <c r="AF105" s="250"/>
      <c r="AG105" s="250"/>
      <c r="AH105" s="321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1"/>
      <c r="AT105" s="130"/>
      <c r="AU105" s="130"/>
      <c r="AV105" s="131"/>
      <c r="AW105" s="131"/>
      <c r="AX105" s="51"/>
    </row>
    <row r="106" spans="1:50" s="137" customFormat="1" ht="15.75">
      <c r="A106" s="133"/>
      <c r="B106" s="322"/>
      <c r="C106" s="323" t="s">
        <v>150</v>
      </c>
      <c r="D106" s="142"/>
      <c r="E106" s="323"/>
      <c r="F106" s="324">
        <v>9</v>
      </c>
      <c r="G106" s="325"/>
      <c r="H106" s="305"/>
      <c r="I106" s="305"/>
      <c r="J106" s="305"/>
      <c r="K106" s="305"/>
      <c r="L106" s="306"/>
      <c r="M106" s="134"/>
      <c r="N106" s="315"/>
      <c r="O106" s="315"/>
      <c r="P106" s="315"/>
      <c r="Q106" s="315"/>
      <c r="R106" s="315"/>
      <c r="S106" s="308"/>
      <c r="T106" s="133"/>
      <c r="U106" s="133"/>
      <c r="V106" s="135"/>
      <c r="W106" s="133"/>
      <c r="X106" s="133"/>
      <c r="Y106" s="133"/>
      <c r="Z106" s="133"/>
      <c r="AA106" s="133"/>
      <c r="AB106" s="133"/>
      <c r="AC106" s="133"/>
      <c r="AD106" s="129" t="s">
        <v>151</v>
      </c>
      <c r="AE106" s="250"/>
      <c r="AF106" s="250"/>
      <c r="AG106" s="250"/>
      <c r="AH106" s="321"/>
      <c r="AI106" s="326"/>
      <c r="AJ106" s="326"/>
      <c r="AK106" s="326"/>
      <c r="AL106" s="326"/>
      <c r="AM106" s="326"/>
      <c r="AN106" s="326"/>
      <c r="AO106" s="326"/>
      <c r="AP106" s="326"/>
      <c r="AQ106" s="326"/>
      <c r="AR106" s="326"/>
      <c r="AS106" s="327"/>
      <c r="AT106" s="328"/>
      <c r="AU106" s="328"/>
      <c r="AV106" s="329"/>
      <c r="AW106" s="329"/>
      <c r="AX106" s="51"/>
    </row>
    <row r="107" spans="1:50" s="137" customFormat="1" ht="15">
      <c r="A107" s="133"/>
      <c r="B107" s="308"/>
      <c r="C107" s="308"/>
      <c r="D107" s="134"/>
      <c r="E107" s="308"/>
      <c r="F107" s="312"/>
      <c r="G107" s="330"/>
      <c r="H107" s="330"/>
      <c r="I107" s="330"/>
      <c r="J107" s="330"/>
      <c r="K107" s="330"/>
      <c r="L107" s="331"/>
      <c r="M107" s="331"/>
      <c r="N107" s="332"/>
      <c r="O107" s="332"/>
      <c r="P107" s="332"/>
      <c r="Q107" s="332"/>
      <c r="R107" s="332"/>
      <c r="S107" s="308"/>
      <c r="T107" s="133"/>
      <c r="U107" s="133"/>
      <c r="V107" s="135"/>
      <c r="W107" s="133"/>
      <c r="X107" s="133"/>
      <c r="Y107" s="133"/>
      <c r="Z107" s="133"/>
      <c r="AA107" s="133"/>
      <c r="AB107" s="133"/>
      <c r="AC107" s="133"/>
      <c r="AD107" s="129" t="s">
        <v>152</v>
      </c>
      <c r="AE107" s="250"/>
      <c r="AF107" s="250"/>
      <c r="AG107" s="250"/>
      <c r="AH107" s="321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6"/>
      <c r="AS107" s="327"/>
      <c r="AT107" s="328"/>
      <c r="AU107" s="328"/>
      <c r="AV107" s="329"/>
      <c r="AW107" s="329"/>
      <c r="AX107" s="51"/>
    </row>
    <row r="108" spans="1:50" s="137" customFormat="1" ht="15">
      <c r="A108" s="133"/>
      <c r="B108" s="133"/>
      <c r="C108" s="308"/>
      <c r="D108" s="308"/>
      <c r="E108" s="308"/>
      <c r="F108" s="312"/>
      <c r="G108" s="330"/>
      <c r="H108" s="330"/>
      <c r="I108" s="330"/>
      <c r="J108" s="330"/>
      <c r="K108" s="330"/>
      <c r="L108" s="331"/>
      <c r="M108" s="331"/>
      <c r="N108" s="332"/>
      <c r="O108" s="332"/>
      <c r="P108" s="332"/>
      <c r="Q108" s="332"/>
      <c r="R108" s="332"/>
      <c r="S108" s="308"/>
      <c r="T108" s="133"/>
      <c r="U108" s="133"/>
      <c r="V108" s="135"/>
      <c r="W108" s="133"/>
      <c r="X108" s="133"/>
      <c r="Y108" s="133"/>
      <c r="Z108" s="133"/>
      <c r="AA108" s="133"/>
      <c r="AB108" s="133"/>
      <c r="AC108" s="133"/>
      <c r="AD108" s="129" t="s">
        <v>153</v>
      </c>
      <c r="AE108" s="250"/>
      <c r="AF108" s="250"/>
      <c r="AG108" s="250"/>
      <c r="AH108" s="321"/>
      <c r="AI108" s="326"/>
      <c r="AJ108" s="326"/>
      <c r="AK108" s="326"/>
      <c r="AL108" s="326"/>
      <c r="AM108" s="326"/>
      <c r="AN108" s="326"/>
      <c r="AO108" s="326"/>
      <c r="AP108" s="326"/>
      <c r="AQ108" s="326"/>
      <c r="AR108" s="326"/>
      <c r="AS108" s="327"/>
      <c r="AT108" s="328"/>
      <c r="AU108" s="328"/>
      <c r="AV108" s="329"/>
      <c r="AW108" s="329"/>
      <c r="AX108" s="51"/>
    </row>
    <row r="109" spans="1:50" s="137" customFormat="1" ht="15">
      <c r="A109" s="133"/>
      <c r="B109" s="133"/>
      <c r="C109" s="308"/>
      <c r="D109" s="308"/>
      <c r="E109" s="308"/>
      <c r="F109" s="312"/>
      <c r="G109" s="330"/>
      <c r="H109" s="330"/>
      <c r="I109" s="330"/>
      <c r="J109" s="330"/>
      <c r="K109" s="330"/>
      <c r="L109" s="331"/>
      <c r="M109" s="331"/>
      <c r="N109" s="332"/>
      <c r="O109" s="332"/>
      <c r="P109" s="332"/>
      <c r="Q109" s="332"/>
      <c r="R109" s="332"/>
      <c r="S109" s="308"/>
      <c r="T109" s="133"/>
      <c r="U109" s="133"/>
      <c r="V109" s="135"/>
      <c r="W109" s="133"/>
      <c r="X109" s="133"/>
      <c r="Y109" s="133"/>
      <c r="Z109" s="133"/>
      <c r="AA109" s="133"/>
      <c r="AB109" s="133"/>
      <c r="AC109" s="133"/>
      <c r="AD109" s="129" t="s">
        <v>154</v>
      </c>
      <c r="AE109" s="250"/>
      <c r="AF109" s="250"/>
      <c r="AG109" s="250"/>
      <c r="AH109" s="321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7"/>
      <c r="AT109" s="328"/>
      <c r="AU109" s="328"/>
      <c r="AV109" s="329"/>
      <c r="AW109" s="329"/>
      <c r="AX109" s="51"/>
    </row>
    <row r="110" spans="1:50" s="137" customFormat="1" ht="15">
      <c r="A110" s="133"/>
      <c r="B110" s="133"/>
      <c r="C110" s="308"/>
      <c r="D110" s="308"/>
      <c r="E110" s="308"/>
      <c r="F110" s="312"/>
      <c r="G110" s="330"/>
      <c r="H110" s="330"/>
      <c r="I110" s="330"/>
      <c r="J110" s="330"/>
      <c r="K110" s="330"/>
      <c r="L110" s="331"/>
      <c r="M110" s="331"/>
      <c r="N110" s="332"/>
      <c r="O110" s="332"/>
      <c r="P110" s="332"/>
      <c r="Q110" s="332"/>
      <c r="R110" s="332"/>
      <c r="S110" s="308"/>
      <c r="T110" s="133"/>
      <c r="U110" s="133"/>
      <c r="V110" s="135"/>
      <c r="W110" s="133"/>
      <c r="X110" s="133"/>
      <c r="Y110" s="133"/>
      <c r="Z110" s="133"/>
      <c r="AA110" s="133"/>
      <c r="AB110" s="133"/>
      <c r="AC110" s="133"/>
      <c r="AD110" s="143" t="s">
        <v>155</v>
      </c>
      <c r="AE110" s="333"/>
      <c r="AF110" s="333"/>
      <c r="AG110" s="333"/>
      <c r="AH110" s="334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6"/>
      <c r="AT110" s="337"/>
      <c r="AU110" s="337"/>
      <c r="AV110" s="338"/>
      <c r="AW110" s="338"/>
      <c r="AX110" s="51"/>
    </row>
    <row r="111" spans="1:50" s="137" customFormat="1" ht="15">
      <c r="A111" s="133"/>
      <c r="B111" s="133"/>
      <c r="C111" s="308"/>
      <c r="D111" s="308"/>
      <c r="E111" s="308"/>
      <c r="F111" s="312"/>
      <c r="G111" s="330"/>
      <c r="H111" s="330"/>
      <c r="I111" s="330"/>
      <c r="J111" s="330"/>
      <c r="K111" s="330"/>
      <c r="L111" s="331"/>
      <c r="M111" s="331"/>
      <c r="N111" s="332"/>
      <c r="O111" s="332"/>
      <c r="P111" s="332"/>
      <c r="Q111" s="332"/>
      <c r="R111" s="332"/>
      <c r="S111" s="308"/>
      <c r="T111" s="133"/>
      <c r="U111" s="133"/>
      <c r="V111" s="135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24"/>
      <c r="AT111" s="124"/>
      <c r="AU111" s="124"/>
      <c r="AX111" s="51"/>
    </row>
    <row r="112" spans="1:50" s="146" customFormat="1" ht="15.75">
      <c r="A112" s="144"/>
      <c r="B112" s="144"/>
      <c r="C112" s="144"/>
      <c r="D112" s="144"/>
      <c r="E112" s="144"/>
      <c r="F112" s="90"/>
      <c r="G112" s="300"/>
      <c r="H112" s="300"/>
      <c r="I112" s="300"/>
      <c r="J112" s="300"/>
      <c r="K112" s="300"/>
      <c r="L112" s="118"/>
      <c r="M112" s="118"/>
      <c r="N112" s="119"/>
      <c r="O112" s="119"/>
      <c r="P112" s="119"/>
      <c r="Q112" s="119"/>
      <c r="R112" s="119"/>
      <c r="S112" s="144"/>
      <c r="T112" s="144"/>
      <c r="U112" s="144"/>
      <c r="V112" s="145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13"/>
      <c r="AT112" s="113"/>
      <c r="AU112" s="113"/>
      <c r="AX112" s="51"/>
    </row>
    <row r="113" spans="12:13" ht="15">
      <c r="L113" s="201"/>
      <c r="M113" s="201"/>
    </row>
    <row r="114" spans="12:49" ht="15">
      <c r="L114" s="201"/>
      <c r="M114" s="201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8"/>
      <c r="AW114" s="149"/>
    </row>
    <row r="115" spans="12:49" ht="15">
      <c r="L115" s="201"/>
      <c r="M115" s="201"/>
      <c r="AV115" s="239"/>
      <c r="AW115" s="239"/>
    </row>
    <row r="116" spans="1:49" ht="15">
      <c r="A116" s="341"/>
      <c r="F116" s="150"/>
      <c r="G116" s="342"/>
      <c r="H116" s="342"/>
      <c r="I116" s="342"/>
      <c r="L116" s="343"/>
      <c r="M116" s="343"/>
      <c r="AV116" s="239"/>
      <c r="AW116" s="151"/>
    </row>
    <row r="117" spans="1:49" ht="15">
      <c r="A117" s="341"/>
      <c r="F117" s="150"/>
      <c r="G117" s="344"/>
      <c r="L117" s="285"/>
      <c r="M117" s="345"/>
      <c r="N117" s="346"/>
      <c r="O117" s="347"/>
      <c r="P117" s="347"/>
      <c r="Q117" s="347"/>
      <c r="R117" s="347"/>
      <c r="AV117" s="239"/>
      <c r="AW117" s="151"/>
    </row>
    <row r="118" spans="1:49" ht="15">
      <c r="A118" s="341"/>
      <c r="F118" s="150"/>
      <c r="G118" s="344"/>
      <c r="L118" s="285"/>
      <c r="M118" s="345"/>
      <c r="N118" s="346"/>
      <c r="O118" s="347"/>
      <c r="P118" s="347"/>
      <c r="Q118" s="347"/>
      <c r="R118" s="347"/>
      <c r="AV118" s="239"/>
      <c r="AW118" s="151"/>
    </row>
    <row r="119" spans="1:49" ht="15">
      <c r="A119" s="341"/>
      <c r="F119" s="150"/>
      <c r="G119" s="344"/>
      <c r="L119" s="285"/>
      <c r="M119" s="345"/>
      <c r="N119" s="346"/>
      <c r="O119" s="347"/>
      <c r="P119" s="347"/>
      <c r="Q119" s="347"/>
      <c r="R119" s="347"/>
      <c r="AV119" s="239"/>
      <c r="AW119" s="151"/>
    </row>
    <row r="120" spans="1:49" ht="15">
      <c r="A120" s="341"/>
      <c r="F120" s="150"/>
      <c r="G120" s="344"/>
      <c r="L120" s="285"/>
      <c r="M120" s="345"/>
      <c r="N120" s="346"/>
      <c r="O120" s="347"/>
      <c r="P120" s="347"/>
      <c r="Q120" s="347"/>
      <c r="R120" s="347"/>
      <c r="AV120" s="239"/>
      <c r="AW120" s="151"/>
    </row>
    <row r="121" spans="1:49" ht="15">
      <c r="A121" s="341"/>
      <c r="F121" s="150"/>
      <c r="G121" s="344"/>
      <c r="L121" s="285"/>
      <c r="M121" s="345"/>
      <c r="N121" s="346"/>
      <c r="O121" s="347"/>
      <c r="P121" s="347"/>
      <c r="Q121" s="347"/>
      <c r="R121" s="347"/>
      <c r="AV121" s="239"/>
      <c r="AW121" s="151"/>
    </row>
    <row r="122" spans="1:49" ht="15">
      <c r="A122" s="341"/>
      <c r="F122" s="150"/>
      <c r="G122" s="344"/>
      <c r="L122" s="285"/>
      <c r="M122" s="345"/>
      <c r="N122" s="346"/>
      <c r="O122" s="347"/>
      <c r="P122" s="347"/>
      <c r="Q122" s="347"/>
      <c r="R122" s="347"/>
      <c r="AV122" s="239"/>
      <c r="AW122" s="151"/>
    </row>
    <row r="123" spans="1:49" ht="15">
      <c r="A123" s="341"/>
      <c r="F123" s="150"/>
      <c r="G123" s="344"/>
      <c r="L123" s="285"/>
      <c r="M123" s="345"/>
      <c r="N123" s="346"/>
      <c r="O123" s="347"/>
      <c r="P123" s="347"/>
      <c r="Q123" s="347"/>
      <c r="R123" s="347"/>
      <c r="AV123" s="239"/>
      <c r="AW123" s="151"/>
    </row>
    <row r="124" spans="1:49" ht="15">
      <c r="A124" s="341"/>
      <c r="F124" s="150"/>
      <c r="G124" s="344"/>
      <c r="L124" s="285"/>
      <c r="M124" s="345"/>
      <c r="N124" s="346"/>
      <c r="O124" s="347"/>
      <c r="P124" s="347"/>
      <c r="Q124" s="347"/>
      <c r="R124" s="347"/>
      <c r="AV124" s="239"/>
      <c r="AW124" s="151"/>
    </row>
    <row r="125" spans="1:49" ht="15">
      <c r="A125" s="341"/>
      <c r="F125" s="150"/>
      <c r="G125" s="344"/>
      <c r="L125" s="285"/>
      <c r="M125" s="345"/>
      <c r="N125" s="346"/>
      <c r="O125" s="347"/>
      <c r="P125" s="347"/>
      <c r="Q125" s="347"/>
      <c r="R125" s="347"/>
      <c r="AV125" s="239"/>
      <c r="AW125" s="239"/>
    </row>
    <row r="126" spans="12:49" ht="15">
      <c r="L126" s="201"/>
      <c r="M126" s="201"/>
      <c r="AV126" s="152"/>
      <c r="AW126" s="151"/>
    </row>
    <row r="127" spans="12:13" ht="15">
      <c r="L127" s="201"/>
      <c r="M127" s="201"/>
    </row>
    <row r="128" spans="12:13" ht="15">
      <c r="L128" s="201"/>
      <c r="M128" s="201"/>
    </row>
    <row r="129" spans="12:13" ht="15">
      <c r="L129" s="201"/>
      <c r="M129" s="201"/>
    </row>
    <row r="130" spans="12:13" ht="15">
      <c r="L130" s="201"/>
      <c r="M130" s="201"/>
    </row>
    <row r="131" spans="12:13" ht="15">
      <c r="L131" s="201"/>
      <c r="M131" s="201"/>
    </row>
    <row r="132" spans="12:13" ht="15">
      <c r="L132" s="201"/>
      <c r="M132" s="201"/>
    </row>
    <row r="133" spans="12:13" ht="15">
      <c r="L133" s="201"/>
      <c r="M133" s="201"/>
    </row>
    <row r="134" spans="12:13" ht="15">
      <c r="L134" s="201"/>
      <c r="M134" s="201"/>
    </row>
    <row r="135" spans="12:13" ht="15">
      <c r="L135" s="201"/>
      <c r="M135" s="201"/>
    </row>
    <row r="136" spans="12:13" ht="15">
      <c r="L136" s="201"/>
      <c r="M136" s="201"/>
    </row>
    <row r="137" spans="12:13" ht="15">
      <c r="L137" s="201"/>
      <c r="M137" s="201"/>
    </row>
    <row r="138" spans="12:13" ht="15">
      <c r="L138" s="201"/>
      <c r="M138" s="201"/>
    </row>
    <row r="139" spans="12:13" ht="15">
      <c r="L139" s="201"/>
      <c r="M139" s="201"/>
    </row>
    <row r="140" spans="12:13" ht="15">
      <c r="L140" s="201"/>
      <c r="M140" s="201"/>
    </row>
    <row r="141" spans="12:13" ht="15">
      <c r="L141" s="201"/>
      <c r="M141" s="201"/>
    </row>
    <row r="142" spans="12:13" ht="15">
      <c r="L142" s="201"/>
      <c r="M142" s="201"/>
    </row>
    <row r="143" spans="12:13" ht="15">
      <c r="L143" s="201"/>
      <c r="M143" s="201"/>
    </row>
    <row r="144" spans="12:13" ht="15">
      <c r="L144" s="201"/>
      <c r="M144" s="201"/>
    </row>
    <row r="145" spans="12:13" ht="15">
      <c r="L145" s="201"/>
      <c r="M145" s="201"/>
    </row>
    <row r="146" spans="12:13" ht="15">
      <c r="L146" s="201"/>
      <c r="M146" s="201"/>
    </row>
    <row r="147" spans="12:13" ht="15">
      <c r="L147" s="201"/>
      <c r="M147" s="201"/>
    </row>
    <row r="148" spans="12:13" ht="15">
      <c r="L148" s="201"/>
      <c r="M148" s="201"/>
    </row>
    <row r="149" spans="12:13" ht="15">
      <c r="L149" s="201"/>
      <c r="M149" s="201"/>
    </row>
    <row r="150" spans="12:13" ht="15">
      <c r="L150" s="201"/>
      <c r="M150" s="201"/>
    </row>
    <row r="151" spans="12:13" ht="15">
      <c r="L151" s="201"/>
      <c r="M151" s="201"/>
    </row>
    <row r="152" spans="12:13" ht="15">
      <c r="L152" s="201"/>
      <c r="M152" s="201"/>
    </row>
    <row r="153" spans="12:13" ht="15">
      <c r="L153" s="201"/>
      <c r="M153" s="201"/>
    </row>
    <row r="154" spans="12:13" ht="15">
      <c r="L154" s="201"/>
      <c r="M154" s="201"/>
    </row>
    <row r="155" spans="12:13" ht="15">
      <c r="L155" s="201"/>
      <c r="M155" s="201"/>
    </row>
    <row r="156" spans="12:13" ht="15">
      <c r="L156" s="201"/>
      <c r="M156" s="201"/>
    </row>
    <row r="157" spans="12:13" ht="15">
      <c r="L157" s="201"/>
      <c r="M157" s="201"/>
    </row>
    <row r="158" spans="12:13" ht="15">
      <c r="L158" s="201"/>
      <c r="M158" s="201"/>
    </row>
    <row r="159" spans="12:13" ht="15">
      <c r="L159" s="201"/>
      <c r="M159" s="201"/>
    </row>
    <row r="160" spans="12:13" ht="15">
      <c r="L160" s="201"/>
      <c r="M160" s="201"/>
    </row>
    <row r="161" spans="12:13" ht="15">
      <c r="L161" s="201"/>
      <c r="M161" s="201"/>
    </row>
    <row r="162" spans="12:13" ht="15">
      <c r="L162" s="201"/>
      <c r="M162" s="201"/>
    </row>
    <row r="163" spans="12:13" ht="15">
      <c r="L163" s="201"/>
      <c r="M163" s="201"/>
    </row>
    <row r="164" spans="12:13" ht="15">
      <c r="L164" s="201"/>
      <c r="M164" s="201"/>
    </row>
    <row r="165" spans="12:13" ht="15">
      <c r="L165" s="201"/>
      <c r="M165" s="201"/>
    </row>
    <row r="166" spans="12:13" ht="15">
      <c r="L166" s="201"/>
      <c r="M166" s="201"/>
    </row>
    <row r="167" spans="12:13" ht="15">
      <c r="L167" s="201"/>
      <c r="M167" s="201"/>
    </row>
    <row r="168" spans="12:13" ht="15">
      <c r="L168" s="201"/>
      <c r="M168" s="201"/>
    </row>
    <row r="169" spans="12:13" ht="15">
      <c r="L169" s="201"/>
      <c r="M169" s="201"/>
    </row>
    <row r="170" spans="12:13" ht="15">
      <c r="L170" s="201"/>
      <c r="M170" s="201"/>
    </row>
    <row r="171" spans="12:13" ht="15">
      <c r="L171" s="201"/>
      <c r="M171" s="201"/>
    </row>
    <row r="172" spans="12:13" ht="15">
      <c r="L172" s="201"/>
      <c r="M172" s="201"/>
    </row>
    <row r="173" spans="12:13" ht="15">
      <c r="L173" s="201"/>
      <c r="M173" s="201"/>
    </row>
    <row r="174" spans="12:13" ht="15">
      <c r="L174" s="201"/>
      <c r="M174" s="201"/>
    </row>
    <row r="175" spans="12:13" ht="15">
      <c r="L175" s="201"/>
      <c r="M175" s="201"/>
    </row>
    <row r="176" spans="12:13" ht="15">
      <c r="L176" s="201"/>
      <c r="M176" s="201"/>
    </row>
    <row r="177" spans="12:13" ht="15">
      <c r="L177" s="201"/>
      <c r="M177" s="201"/>
    </row>
    <row r="178" spans="12:13" ht="15">
      <c r="L178" s="201"/>
      <c r="M178" s="201"/>
    </row>
    <row r="179" spans="12:13" ht="15">
      <c r="L179" s="201"/>
      <c r="M179" s="201"/>
    </row>
    <row r="180" spans="12:13" ht="15">
      <c r="L180" s="201"/>
      <c r="M180" s="201"/>
    </row>
    <row r="181" spans="12:13" ht="15">
      <c r="L181" s="201"/>
      <c r="M181" s="201"/>
    </row>
    <row r="182" spans="12:13" ht="15">
      <c r="L182" s="201"/>
      <c r="M182" s="201"/>
    </row>
    <row r="183" spans="12:13" ht="15">
      <c r="L183" s="201"/>
      <c r="M183" s="201"/>
    </row>
    <row r="184" spans="12:13" ht="15">
      <c r="L184" s="201"/>
      <c r="M184" s="201"/>
    </row>
    <row r="185" spans="12:13" ht="15">
      <c r="L185" s="201"/>
      <c r="M185" s="201"/>
    </row>
    <row r="186" spans="12:13" ht="15">
      <c r="L186" s="201"/>
      <c r="M186" s="201"/>
    </row>
    <row r="187" spans="12:13" ht="15">
      <c r="L187" s="201"/>
      <c r="M187" s="201"/>
    </row>
    <row r="188" spans="12:13" ht="15">
      <c r="L188" s="201"/>
      <c r="M188" s="201"/>
    </row>
    <row r="189" spans="12:13" ht="15">
      <c r="L189" s="201"/>
      <c r="M189" s="201"/>
    </row>
    <row r="190" spans="12:13" ht="15">
      <c r="L190" s="201"/>
      <c r="M190" s="201"/>
    </row>
    <row r="191" spans="12:13" ht="15">
      <c r="L191" s="201"/>
      <c r="M191" s="201"/>
    </row>
    <row r="192" spans="12:13" ht="15">
      <c r="L192" s="201"/>
      <c r="M192" s="201"/>
    </row>
    <row r="193" spans="12:13" ht="15">
      <c r="L193" s="201"/>
      <c r="M193" s="201"/>
    </row>
    <row r="194" spans="12:13" ht="15">
      <c r="L194" s="201"/>
      <c r="M194" s="201"/>
    </row>
    <row r="195" spans="12:13" ht="15">
      <c r="L195" s="201"/>
      <c r="M195" s="201"/>
    </row>
    <row r="196" spans="12:13" ht="15">
      <c r="L196" s="201"/>
      <c r="M196" s="201"/>
    </row>
    <row r="197" spans="12:13" ht="15">
      <c r="L197" s="201"/>
      <c r="M197" s="201"/>
    </row>
    <row r="198" spans="12:13" ht="15">
      <c r="L198" s="201"/>
      <c r="M198" s="201"/>
    </row>
    <row r="199" spans="12:13" ht="15">
      <c r="L199" s="201"/>
      <c r="M199" s="201"/>
    </row>
    <row r="200" spans="12:13" ht="15">
      <c r="L200" s="201"/>
      <c r="M200" s="201"/>
    </row>
    <row r="201" spans="12:13" ht="15">
      <c r="L201" s="201"/>
      <c r="M201" s="201"/>
    </row>
    <row r="202" spans="12:13" ht="15">
      <c r="L202" s="201"/>
      <c r="M202" s="201"/>
    </row>
    <row r="203" spans="12:13" ht="15">
      <c r="L203" s="201"/>
      <c r="M203" s="201"/>
    </row>
    <row r="204" spans="12:13" ht="15">
      <c r="L204" s="201"/>
      <c r="M204" s="201"/>
    </row>
    <row r="205" spans="12:13" ht="15">
      <c r="L205" s="201"/>
      <c r="M205" s="201"/>
    </row>
    <row r="206" spans="12:13" ht="15">
      <c r="L206" s="201"/>
      <c r="M206" s="201"/>
    </row>
    <row r="207" spans="12:13" ht="15">
      <c r="L207" s="201"/>
      <c r="M207" s="201"/>
    </row>
    <row r="208" spans="12:13" ht="15">
      <c r="L208" s="201"/>
      <c r="M208" s="201"/>
    </row>
    <row r="209" spans="12:13" ht="15">
      <c r="L209" s="201"/>
      <c r="M209" s="201"/>
    </row>
    <row r="210" spans="12:13" ht="15">
      <c r="L210" s="201"/>
      <c r="M210" s="201"/>
    </row>
    <row r="211" spans="12:13" ht="15">
      <c r="L211" s="201"/>
      <c r="M211" s="201"/>
    </row>
    <row r="212" spans="12:13" ht="15">
      <c r="L212" s="201"/>
      <c r="M212" s="201"/>
    </row>
    <row r="213" spans="12:13" ht="15">
      <c r="L213" s="201"/>
      <c r="M213" s="201"/>
    </row>
    <row r="214" spans="12:13" ht="15">
      <c r="L214" s="201"/>
      <c r="M214" s="201"/>
    </row>
    <row r="215" spans="12:13" ht="15">
      <c r="L215" s="201"/>
      <c r="M215" s="201"/>
    </row>
    <row r="216" spans="12:13" ht="15">
      <c r="L216" s="201"/>
      <c r="M216" s="201"/>
    </row>
    <row r="217" spans="12:13" ht="15">
      <c r="L217" s="201"/>
      <c r="M217" s="201"/>
    </row>
    <row r="218" spans="12:13" ht="15">
      <c r="L218" s="201"/>
      <c r="M218" s="201"/>
    </row>
    <row r="219" spans="12:13" ht="15">
      <c r="L219" s="201"/>
      <c r="M219" s="201"/>
    </row>
    <row r="220" spans="12:13" ht="15">
      <c r="L220" s="201"/>
      <c r="M220" s="201"/>
    </row>
    <row r="221" spans="12:13" ht="15">
      <c r="L221" s="201"/>
      <c r="M221" s="201"/>
    </row>
    <row r="222" spans="12:13" ht="15">
      <c r="L222" s="201"/>
      <c r="M222" s="201"/>
    </row>
    <row r="223" spans="12:13" ht="15">
      <c r="L223" s="201"/>
      <c r="M223" s="201"/>
    </row>
    <row r="224" spans="12:13" ht="15">
      <c r="L224" s="201"/>
      <c r="M224" s="201"/>
    </row>
    <row r="225" spans="12:13" ht="15">
      <c r="L225" s="201"/>
      <c r="M225" s="201"/>
    </row>
    <row r="226" spans="12:13" ht="15">
      <c r="L226" s="201"/>
      <c r="M226" s="201"/>
    </row>
    <row r="227" spans="12:13" ht="15">
      <c r="L227" s="201"/>
      <c r="M227" s="201"/>
    </row>
    <row r="228" spans="12:13" ht="15">
      <c r="L228" s="201"/>
      <c r="M228" s="201"/>
    </row>
    <row r="229" spans="12:13" ht="15">
      <c r="L229" s="201"/>
      <c r="M229" s="201"/>
    </row>
    <row r="230" spans="12:13" ht="15">
      <c r="L230" s="201"/>
      <c r="M230" s="201"/>
    </row>
    <row r="231" spans="12:13" ht="15">
      <c r="L231" s="201"/>
      <c r="M231" s="201"/>
    </row>
    <row r="232" spans="12:13" ht="15">
      <c r="L232" s="201"/>
      <c r="M232" s="201"/>
    </row>
    <row r="233" spans="12:13" ht="15">
      <c r="L233" s="201"/>
      <c r="M233" s="201"/>
    </row>
    <row r="234" spans="12:13" ht="15">
      <c r="L234" s="201"/>
      <c r="M234" s="201"/>
    </row>
    <row r="235" spans="12:13" ht="15">
      <c r="L235" s="201"/>
      <c r="M235" s="201"/>
    </row>
    <row r="236" spans="12:13" ht="15">
      <c r="L236" s="201"/>
      <c r="M236" s="201"/>
    </row>
    <row r="237" spans="12:13" ht="15">
      <c r="L237" s="201"/>
      <c r="M237" s="201"/>
    </row>
    <row r="238" spans="12:13" ht="15">
      <c r="L238" s="201"/>
      <c r="M238" s="201"/>
    </row>
  </sheetData>
  <sheetProtection/>
  <mergeCells count="14">
    <mergeCell ref="AD101:AW101"/>
    <mergeCell ref="B7:E7"/>
    <mergeCell ref="F7:K7"/>
    <mergeCell ref="L7:M7"/>
    <mergeCell ref="B8:D8"/>
    <mergeCell ref="G8:J8"/>
    <mergeCell ref="AX6:BI6"/>
    <mergeCell ref="BJ6:BU6"/>
    <mergeCell ref="BV6:CG6"/>
    <mergeCell ref="CH6:CS6"/>
    <mergeCell ref="T5:AS5"/>
    <mergeCell ref="F6:L6"/>
    <mergeCell ref="T6:X6"/>
    <mergeCell ref="Y6:AR6"/>
  </mergeCells>
  <conditionalFormatting sqref="AX10">
    <cfRule type="expression" priority="1" dxfId="1" stopIfTrue="1">
      <formula>AND($L10&lt;AY$8,$M10&gt;=AX$8,$S10&lt;&gt;"A")</formula>
    </cfRule>
  </conditionalFormatting>
  <conditionalFormatting sqref="AX11:AX96 AY10:CS96">
    <cfRule type="expression" priority="2" dxfId="1" stopIfTrue="1">
      <formula>AND($L10&lt;AY$8,$M10&gt;=AX$8,$S10&lt;&gt;"A")</formula>
    </cfRule>
    <cfRule type="expression" priority="3" dxfId="0" stopIfTrue="1">
      <formula>AND($L10&lt;AY$8,$M10&gt;=AX$8,$S10="A")</formula>
    </cfRule>
  </conditionalFormatting>
  <printOptions gridLines="1"/>
  <pageMargins left="0.4597222222222222" right="0.3902777777777778" top="0.65" bottom="0.679861111111111" header="0.5118055555555555" footer="0.5118055555555555"/>
  <pageSetup horizontalDpi="300" verticalDpi="300" orientation="landscape" scale="63" r:id="rId3"/>
  <headerFooter alignWithMargins="0">
    <oddFooter xml:space="preserve">&amp;C&amp;A Page  of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8515625" style="196" customWidth="1"/>
    <col min="2" max="6" width="9.140625" style="196" customWidth="1"/>
    <col min="7" max="7" width="15.00390625" style="196" customWidth="1"/>
    <col min="8" max="16384" width="9.140625" style="196" customWidth="1"/>
  </cols>
  <sheetData>
    <row r="1" spans="1:9" ht="18" customHeight="1">
      <c r="A1" s="13" t="str">
        <f>+'Tab B Cost &amp; Schedule Estimate'!B1</f>
        <v>Cost Center:</v>
      </c>
      <c r="B1" s="153"/>
      <c r="D1" s="154">
        <f>+'Tab A Description'!B3</f>
        <v>9417</v>
      </c>
      <c r="F1" s="153"/>
      <c r="G1" s="153"/>
      <c r="I1" s="197"/>
    </row>
    <row r="2" spans="1:9" ht="18" customHeight="1">
      <c r="A2" s="13" t="str">
        <f>+'Tab B Cost &amp; Schedule Estimate'!B2</f>
        <v>Job Number:</v>
      </c>
      <c r="B2" s="153"/>
      <c r="D2" s="154">
        <f>+'Tab A Description'!B4</f>
        <v>6100</v>
      </c>
      <c r="F2" s="153"/>
      <c r="G2" s="153"/>
      <c r="I2" s="197"/>
    </row>
    <row r="3" spans="1:9" ht="18" customHeight="1">
      <c r="A3" s="13" t="str">
        <f>+'Tab B Cost &amp; Schedule Estimate'!B3</f>
        <v>Job Title: </v>
      </c>
      <c r="B3" s="153"/>
      <c r="D3" s="154" t="str">
        <f>+'Tab A Description'!B5</f>
        <v>Central I&amp;C and Data Acquisition</v>
      </c>
      <c r="F3" s="153"/>
      <c r="G3" s="153"/>
      <c r="I3" s="197"/>
    </row>
    <row r="4" spans="1:9" ht="18" customHeight="1">
      <c r="A4" s="13" t="str">
        <f>+'Tab B Cost &amp; Schedule Estimate'!B4</f>
        <v>Job Manager: </v>
      </c>
      <c r="B4" s="153"/>
      <c r="D4" s="154" t="str">
        <f>+'Tab A Description'!B6</f>
        <v>Paul Sichta</v>
      </c>
      <c r="F4" s="153"/>
      <c r="G4" s="153"/>
      <c r="I4" s="197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ht="15.75">
      <c r="A7" s="155" t="s">
        <v>156</v>
      </c>
    </row>
    <row r="8" spans="1:20" ht="26.25">
      <c r="A8" s="155"/>
      <c r="D8" s="156" t="s">
        <v>157</v>
      </c>
      <c r="E8" s="156" t="s">
        <v>158</v>
      </c>
      <c r="F8" s="156" t="s">
        <v>159</v>
      </c>
      <c r="G8" s="157" t="s">
        <v>160</v>
      </c>
      <c r="H8" s="366" t="s">
        <v>161</v>
      </c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2:17" s="137" customFormat="1" ht="12.75">
      <c r="B9" s="137" t="s">
        <v>162</v>
      </c>
      <c r="D9" s="158"/>
      <c r="E9" s="158" t="s">
        <v>163</v>
      </c>
      <c r="G9" s="158" t="s">
        <v>11</v>
      </c>
      <c r="H9" s="367"/>
      <c r="I9" s="367"/>
      <c r="J9" s="367"/>
      <c r="K9" s="367"/>
      <c r="L9" s="367"/>
      <c r="M9" s="367"/>
      <c r="N9" s="367"/>
      <c r="O9" s="367"/>
      <c r="P9" s="367"/>
      <c r="Q9" s="367"/>
    </row>
    <row r="10" spans="2:7" s="137" customFormat="1" ht="12.75">
      <c r="B10" s="196"/>
      <c r="D10" s="158"/>
      <c r="E10" s="158"/>
      <c r="F10" s="158"/>
      <c r="G10" s="158" t="s">
        <v>164</v>
      </c>
    </row>
    <row r="11" spans="2:17" s="137" customFormat="1" ht="12.75">
      <c r="B11" s="137" t="s">
        <v>165</v>
      </c>
      <c r="D11" s="158"/>
      <c r="E11" s="158"/>
      <c r="F11" s="158" t="s">
        <v>163</v>
      </c>
      <c r="G11" s="158" t="s">
        <v>11</v>
      </c>
      <c r="H11" s="367"/>
      <c r="I11" s="367"/>
      <c r="J11" s="367"/>
      <c r="K11" s="367"/>
      <c r="L11" s="367"/>
      <c r="M11" s="367"/>
      <c r="N11" s="367"/>
      <c r="O11" s="367"/>
      <c r="P11" s="367"/>
      <c r="Q11" s="367"/>
    </row>
    <row r="13" spans="1:20" ht="12.75">
      <c r="A13" s="201"/>
      <c r="B13" s="201">
        <v>8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</row>
    <row r="14" s="239" customFormat="1" ht="12.75">
      <c r="A14" s="159" t="s">
        <v>166</v>
      </c>
    </row>
    <row r="15" spans="6:17" ht="12.75">
      <c r="F15" s="160"/>
      <c r="G15" s="160"/>
      <c r="N15" s="368" t="s">
        <v>167</v>
      </c>
      <c r="O15" s="368"/>
      <c r="P15" s="161" t="s">
        <v>168</v>
      </c>
      <c r="Q15" s="213"/>
    </row>
    <row r="16" spans="1:17" s="164" customFormat="1" ht="25.5">
      <c r="A16" s="162"/>
      <c r="B16" s="369" t="s">
        <v>169</v>
      </c>
      <c r="C16" s="369"/>
      <c r="D16" s="369"/>
      <c r="E16" s="369"/>
      <c r="F16" s="369"/>
      <c r="G16" s="163" t="s">
        <v>170</v>
      </c>
      <c r="H16" s="369" t="s">
        <v>171</v>
      </c>
      <c r="I16" s="369"/>
      <c r="J16" s="369"/>
      <c r="K16" s="369" t="s">
        <v>172</v>
      </c>
      <c r="L16" s="369"/>
      <c r="M16" s="369"/>
      <c r="N16" s="162" t="s">
        <v>173</v>
      </c>
      <c r="O16" s="162" t="s">
        <v>174</v>
      </c>
      <c r="P16" s="163" t="s">
        <v>175</v>
      </c>
      <c r="Q16" s="163" t="s">
        <v>176</v>
      </c>
    </row>
    <row r="17" spans="1:17" s="240" customFormat="1" ht="78" customHeight="1">
      <c r="A17" s="162">
        <v>1</v>
      </c>
      <c r="B17" s="370" t="s">
        <v>182</v>
      </c>
      <c r="C17" s="370"/>
      <c r="D17" s="370"/>
      <c r="E17" s="370"/>
      <c r="F17" s="370"/>
      <c r="G17" s="163" t="s">
        <v>177</v>
      </c>
      <c r="H17" s="370" t="s">
        <v>231</v>
      </c>
      <c r="I17" s="370"/>
      <c r="J17" s="370"/>
      <c r="K17" s="370" t="s">
        <v>233</v>
      </c>
      <c r="L17" s="370"/>
      <c r="M17" s="370"/>
      <c r="N17" s="162">
        <v>10</v>
      </c>
      <c r="O17" s="162">
        <v>50</v>
      </c>
      <c r="P17" s="163">
        <v>0</v>
      </c>
      <c r="Q17" s="163">
        <v>4</v>
      </c>
    </row>
    <row r="18" spans="1:17" s="162" customFormat="1" ht="63" customHeight="1">
      <c r="A18" s="162">
        <v>2</v>
      </c>
      <c r="B18" s="370" t="s">
        <v>178</v>
      </c>
      <c r="C18" s="370"/>
      <c r="D18" s="370"/>
      <c r="E18" s="370"/>
      <c r="F18" s="370"/>
      <c r="G18" s="163" t="s">
        <v>179</v>
      </c>
      <c r="H18" s="370" t="s">
        <v>180</v>
      </c>
      <c r="I18" s="370"/>
      <c r="J18" s="370"/>
      <c r="K18" s="370" t="s">
        <v>181</v>
      </c>
      <c r="L18" s="370"/>
      <c r="M18" s="370"/>
      <c r="N18" s="162">
        <v>5</v>
      </c>
      <c r="O18" s="162">
        <v>25</v>
      </c>
      <c r="P18" s="163">
        <v>0</v>
      </c>
      <c r="Q18" s="163">
        <v>2</v>
      </c>
    </row>
    <row r="19" spans="1:17" s="240" customFormat="1" ht="66.75" customHeight="1">
      <c r="A19" s="162">
        <v>3</v>
      </c>
      <c r="B19" s="370" t="s">
        <v>232</v>
      </c>
      <c r="C19" s="370"/>
      <c r="D19" s="370"/>
      <c r="E19" s="370"/>
      <c r="F19" s="370"/>
      <c r="G19" s="163" t="s">
        <v>177</v>
      </c>
      <c r="H19" s="370" t="s">
        <v>234</v>
      </c>
      <c r="I19" s="370"/>
      <c r="J19" s="370"/>
      <c r="K19" s="370" t="s">
        <v>235</v>
      </c>
      <c r="L19" s="370"/>
      <c r="M19" s="370"/>
      <c r="N19" s="162">
        <v>50</v>
      </c>
      <c r="O19" s="162">
        <v>300</v>
      </c>
      <c r="P19" s="163">
        <v>0</v>
      </c>
      <c r="Q19" s="163">
        <v>4</v>
      </c>
    </row>
    <row r="20" spans="2:17" s="240" customFormat="1" ht="66.75" customHeight="1">
      <c r="B20" s="352"/>
      <c r="C20" s="352"/>
      <c r="D20" s="352"/>
      <c r="E20" s="352"/>
      <c r="F20" s="352"/>
      <c r="G20" s="241"/>
      <c r="H20" s="352"/>
      <c r="I20" s="352"/>
      <c r="J20" s="352"/>
      <c r="K20" s="352"/>
      <c r="L20" s="352"/>
      <c r="M20" s="352"/>
      <c r="P20" s="241"/>
      <c r="Q20" s="241"/>
    </row>
    <row r="21" spans="1:8" s="137" customFormat="1" ht="12.75">
      <c r="A21" s="137" t="s">
        <v>183</v>
      </c>
      <c r="B21" s="137" t="s">
        <v>184</v>
      </c>
      <c r="E21" s="158"/>
      <c r="F21" s="158"/>
      <c r="G21" s="158"/>
      <c r="H21" s="158"/>
    </row>
    <row r="22" spans="1:2" s="137" customFormat="1" ht="12.75">
      <c r="A22" s="137" t="s">
        <v>185</v>
      </c>
      <c r="B22" s="137" t="s">
        <v>186</v>
      </c>
    </row>
    <row r="23" s="137" customFormat="1" ht="12.75"/>
    <row r="24" spans="1:2" s="137" customFormat="1" ht="12.75">
      <c r="A24" s="137" t="s">
        <v>187</v>
      </c>
      <c r="B24" s="137" t="s">
        <v>188</v>
      </c>
    </row>
    <row r="25" s="137" customFormat="1" ht="12.75">
      <c r="B25" s="137" t="s">
        <v>189</v>
      </c>
    </row>
    <row r="26" spans="5:9" ht="12.75">
      <c r="E26" s="242"/>
      <c r="F26" s="242"/>
      <c r="G26" s="242"/>
      <c r="H26" s="242"/>
      <c r="I26" s="242"/>
    </row>
    <row r="27" spans="5:25" ht="12.75">
      <c r="E27" s="242"/>
      <c r="F27" s="242"/>
      <c r="G27" s="242"/>
      <c r="H27" s="242"/>
      <c r="I27" s="242"/>
      <c r="R27" s="137"/>
      <c r="S27" s="137"/>
      <c r="T27" s="137"/>
      <c r="U27" s="137"/>
      <c r="V27" s="137"/>
      <c r="W27" s="137"/>
      <c r="X27" s="137"/>
      <c r="Y27" s="137"/>
    </row>
    <row r="28" spans="5:25" ht="15">
      <c r="E28" s="242"/>
      <c r="F28" s="242"/>
      <c r="G28" s="242"/>
      <c r="H28" s="242"/>
      <c r="I28" s="165" t="s">
        <v>190</v>
      </c>
      <c r="J28" s="137"/>
      <c r="K28" s="137"/>
      <c r="R28" s="137"/>
      <c r="S28" s="137"/>
      <c r="T28" s="137"/>
      <c r="U28" s="137"/>
      <c r="V28" s="137"/>
      <c r="W28" s="137"/>
      <c r="X28" s="137"/>
      <c r="Y28" s="137"/>
    </row>
    <row r="29" spans="5:25" ht="15">
      <c r="E29" s="242"/>
      <c r="F29" s="242"/>
      <c r="G29" s="242"/>
      <c r="H29" s="242"/>
      <c r="I29" s="7" t="s">
        <v>157</v>
      </c>
      <c r="R29" s="137"/>
      <c r="S29" s="137"/>
      <c r="T29" s="137"/>
      <c r="U29" s="137"/>
      <c r="V29" s="137"/>
      <c r="W29" s="137"/>
      <c r="X29" s="137"/>
      <c r="Y29" s="137"/>
    </row>
    <row r="30" spans="5:25" ht="15">
      <c r="E30" s="242"/>
      <c r="F30" s="242"/>
      <c r="G30" s="242"/>
      <c r="H30" s="242"/>
      <c r="I30" s="7"/>
      <c r="J30" s="196" t="s">
        <v>191</v>
      </c>
      <c r="R30" s="137"/>
      <c r="S30" s="137"/>
      <c r="T30" s="137"/>
      <c r="U30" s="137"/>
      <c r="V30" s="137"/>
      <c r="W30" s="137"/>
      <c r="X30" s="137"/>
      <c r="Y30" s="137"/>
    </row>
    <row r="31" spans="5:25" ht="15">
      <c r="E31" s="242"/>
      <c r="F31" s="242"/>
      <c r="G31" s="242" t="s">
        <v>11</v>
      </c>
      <c r="H31" s="242"/>
      <c r="I31" s="7"/>
      <c r="J31" s="196" t="s">
        <v>192</v>
      </c>
      <c r="R31" s="137"/>
      <c r="S31" s="137"/>
      <c r="T31" s="137"/>
      <c r="U31" s="137"/>
      <c r="V31" s="137"/>
      <c r="W31" s="137"/>
      <c r="X31" s="137"/>
      <c r="Y31" s="137"/>
    </row>
    <row r="32" spans="5:10" ht="15">
      <c r="E32" s="242"/>
      <c r="F32" s="242"/>
      <c r="G32" s="242"/>
      <c r="H32" s="242"/>
      <c r="I32" s="7"/>
      <c r="J32" s="196" t="s">
        <v>193</v>
      </c>
    </row>
    <row r="33" spans="5:9" ht="15">
      <c r="E33" s="242"/>
      <c r="F33" s="242"/>
      <c r="G33" s="242"/>
      <c r="H33" s="242"/>
      <c r="I33" s="7" t="s">
        <v>158</v>
      </c>
    </row>
    <row r="34" spans="9:10" ht="15">
      <c r="I34" s="7"/>
      <c r="J34" s="196" t="s">
        <v>194</v>
      </c>
    </row>
    <row r="35" spans="9:10" ht="15">
      <c r="I35" s="7"/>
      <c r="J35" s="196" t="s">
        <v>195</v>
      </c>
    </row>
    <row r="36" spans="9:10" ht="15">
      <c r="I36" s="7"/>
      <c r="J36" s="196" t="s">
        <v>196</v>
      </c>
    </row>
    <row r="37" ht="15">
      <c r="I37" s="7" t="s">
        <v>159</v>
      </c>
    </row>
    <row r="38" spans="9:10" ht="15">
      <c r="I38" s="7"/>
      <c r="J38" s="196" t="s">
        <v>197</v>
      </c>
    </row>
    <row r="39" spans="9:10" ht="15">
      <c r="I39" s="7"/>
      <c r="J39" s="196" t="s">
        <v>198</v>
      </c>
    </row>
    <row r="40" spans="9:10" ht="15">
      <c r="I40" s="7"/>
      <c r="J40" s="196" t="s">
        <v>199</v>
      </c>
    </row>
    <row r="41" spans="9:10" ht="15">
      <c r="I41" s="7"/>
      <c r="J41" s="196" t="s">
        <v>200</v>
      </c>
    </row>
    <row r="42" spans="9:10" ht="15.75">
      <c r="I42" s="165"/>
      <c r="J42" s="7"/>
    </row>
    <row r="43" spans="9:10" ht="15.75">
      <c r="I43" s="165" t="s">
        <v>201</v>
      </c>
      <c r="J43" s="7"/>
    </row>
    <row r="44" ht="15">
      <c r="I44" s="7" t="s">
        <v>159</v>
      </c>
    </row>
    <row r="45" spans="9:10" ht="15">
      <c r="I45" s="7"/>
      <c r="J45" s="196" t="s">
        <v>202</v>
      </c>
    </row>
    <row r="46" spans="9:10" ht="15">
      <c r="I46" s="7"/>
      <c r="J46" s="196" t="s">
        <v>203</v>
      </c>
    </row>
    <row r="47" spans="9:10" ht="15">
      <c r="I47" s="7"/>
      <c r="J47" s="196" t="s">
        <v>204</v>
      </c>
    </row>
    <row r="48" spans="9:10" ht="15">
      <c r="I48" s="7"/>
      <c r="J48" s="196" t="s">
        <v>205</v>
      </c>
    </row>
    <row r="49" ht="15">
      <c r="I49" s="7" t="s">
        <v>158</v>
      </c>
    </row>
    <row r="50" spans="9:10" ht="15">
      <c r="I50" s="7"/>
      <c r="J50" s="196" t="s">
        <v>206</v>
      </c>
    </row>
    <row r="51" spans="9:10" ht="15">
      <c r="I51" s="7"/>
      <c r="J51" s="196" t="s">
        <v>207</v>
      </c>
    </row>
    <row r="52" spans="9:10" ht="15">
      <c r="I52" s="7"/>
      <c r="J52" s="196" t="s">
        <v>208</v>
      </c>
    </row>
    <row r="53" ht="15">
      <c r="I53" s="7" t="s">
        <v>157</v>
      </c>
    </row>
    <row r="54" spans="9:10" ht="15">
      <c r="I54" s="7"/>
      <c r="J54" s="196" t="s">
        <v>209</v>
      </c>
    </row>
    <row r="55" ht="12.75">
      <c r="J55" s="196" t="s">
        <v>210</v>
      </c>
    </row>
    <row r="56" ht="12.75">
      <c r="J56" s="196" t="s">
        <v>211</v>
      </c>
    </row>
    <row r="57" ht="12.75">
      <c r="J57" s="196" t="s">
        <v>212</v>
      </c>
    </row>
  </sheetData>
  <sheetProtection/>
  <mergeCells count="16">
    <mergeCell ref="B19:F19"/>
    <mergeCell ref="H19:J19"/>
    <mergeCell ref="K19:M19"/>
    <mergeCell ref="B17:F17"/>
    <mergeCell ref="H17:J17"/>
    <mergeCell ref="K17:M17"/>
    <mergeCell ref="B18:F18"/>
    <mergeCell ref="H18:J18"/>
    <mergeCell ref="K18:M18"/>
    <mergeCell ref="H8:T8"/>
    <mergeCell ref="H9:Q9"/>
    <mergeCell ref="H11:Q11"/>
    <mergeCell ref="N15:O15"/>
    <mergeCell ref="B16:F16"/>
    <mergeCell ref="H16:J16"/>
    <mergeCell ref="K16:M16"/>
  </mergeCells>
  <printOptions gridLines="1"/>
  <pageMargins left="0.7479166666666667" right="0.7479166666666667" top="0.8" bottom="0.7798611111111111" header="0.5118055555555555" footer="0.5118055555555555"/>
  <pageSetup horizontalDpi="300" verticalDpi="300" orientation="landscape" scale="7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47.7109375" style="196" customWidth="1"/>
    <col min="2" max="2" width="6.7109375" style="196" customWidth="1"/>
    <col min="3" max="3" width="9.8515625" style="194" customWidth="1"/>
    <col min="4" max="4" width="10.28125" style="195" customWidth="1"/>
    <col min="5" max="5" width="19.140625" style="200" customWidth="1"/>
    <col min="6" max="6" width="20.421875" style="200" customWidth="1"/>
    <col min="7" max="7" width="5.140625" style="200" customWidth="1"/>
    <col min="8" max="8" width="9.28125" style="196" customWidth="1"/>
    <col min="9" max="9" width="10.28125" style="196" customWidth="1"/>
    <col min="10" max="10" width="8.7109375" style="196" customWidth="1"/>
    <col min="11" max="11" width="9.140625" style="196" customWidth="1"/>
    <col min="12" max="12" width="6.140625" style="196" customWidth="1"/>
    <col min="13" max="13" width="6.28125" style="196" customWidth="1"/>
    <col min="14" max="15" width="5.8515625" style="196" customWidth="1"/>
    <col min="16" max="16" width="4.28125" style="196" customWidth="1"/>
    <col min="17" max="17" width="1.7109375" style="196" customWidth="1"/>
    <col min="18" max="18" width="70.28125" style="196" customWidth="1"/>
    <col min="19" max="19" width="12.00390625" style="158" customWidth="1"/>
    <col min="20" max="20" width="13.57421875" style="200" customWidth="1"/>
    <col min="21" max="16384" width="9.140625" style="196" customWidth="1"/>
  </cols>
  <sheetData>
    <row r="1" spans="1:20" ht="18" customHeight="1">
      <c r="A1" s="13" t="str">
        <f>+'Tab B Cost &amp; Schedule Estimate'!B1</f>
        <v>Cost Center:</v>
      </c>
      <c r="B1" s="154">
        <f>+'Tab A Description'!B3</f>
        <v>9417</v>
      </c>
      <c r="E1" s="196"/>
      <c r="F1" s="153"/>
      <c r="G1" s="153"/>
      <c r="I1" s="197"/>
      <c r="S1" s="196"/>
      <c r="T1" s="196"/>
    </row>
    <row r="2" spans="1:20" ht="18" customHeight="1">
      <c r="A2" s="13" t="str">
        <f>+'Tab B Cost &amp; Schedule Estimate'!B2</f>
        <v>Job Number:</v>
      </c>
      <c r="B2" s="154">
        <f>+'Tab A Description'!B4</f>
        <v>6100</v>
      </c>
      <c r="E2" s="196"/>
      <c r="F2" s="153"/>
      <c r="G2" s="153"/>
      <c r="I2" s="197"/>
      <c r="S2" s="196"/>
      <c r="T2" s="196"/>
    </row>
    <row r="3" spans="1:20" ht="18" customHeight="1">
      <c r="A3" s="13" t="str">
        <f>+'Tab B Cost &amp; Schedule Estimate'!B3</f>
        <v>Job Title: </v>
      </c>
      <c r="B3" s="166" t="str">
        <f>+'Tab A Description'!B5</f>
        <v>Central I&amp;C and Data Acquisition</v>
      </c>
      <c r="E3" s="196"/>
      <c r="F3" s="153"/>
      <c r="G3" s="153"/>
      <c r="I3" s="197"/>
      <c r="S3" s="196"/>
      <c r="T3" s="196"/>
    </row>
    <row r="4" spans="1:20" ht="18" customHeight="1">
      <c r="A4" s="13" t="str">
        <f>+'Tab B Cost &amp; Schedule Estimate'!B4</f>
        <v>Job Manager: </v>
      </c>
      <c r="B4" s="166" t="str">
        <f>+'Tab A Description'!B6</f>
        <v>Paul Sichta</v>
      </c>
      <c r="E4" s="196"/>
      <c r="F4" s="153"/>
      <c r="G4" s="153"/>
      <c r="I4" s="197"/>
      <c r="S4" s="196"/>
      <c r="T4" s="196"/>
    </row>
    <row r="5" spans="5:20" ht="12.75">
      <c r="E5" s="196"/>
      <c r="F5" s="196"/>
      <c r="G5" s="196"/>
      <c r="S5" s="196"/>
      <c r="T5" s="196"/>
    </row>
    <row r="6" spans="1:9" ht="20.25">
      <c r="A6" s="153"/>
      <c r="B6" s="153"/>
      <c r="D6" s="198"/>
      <c r="E6" s="199"/>
      <c r="F6" s="196"/>
      <c r="G6" s="196"/>
      <c r="I6" s="200"/>
    </row>
    <row r="7" spans="1:9" ht="12.75">
      <c r="A7" s="201"/>
      <c r="B7" s="201"/>
      <c r="C7" s="202"/>
      <c r="D7" s="203"/>
      <c r="E7" s="204"/>
      <c r="F7" s="201"/>
      <c r="G7" s="201"/>
      <c r="H7" s="201"/>
      <c r="I7" s="205"/>
    </row>
    <row r="8" spans="1:9" ht="38.25">
      <c r="A8" s="167" t="s">
        <v>213</v>
      </c>
      <c r="B8" s="168" t="s">
        <v>214</v>
      </c>
      <c r="C8" s="169" t="s">
        <v>215</v>
      </c>
      <c r="D8" s="170" t="s">
        <v>216</v>
      </c>
      <c r="E8" s="206"/>
      <c r="F8" s="171" t="s">
        <v>217</v>
      </c>
      <c r="G8" s="207"/>
      <c r="H8" s="207"/>
      <c r="I8" s="208"/>
    </row>
    <row r="9" spans="1:9" ht="12.75">
      <c r="A9" s="137"/>
      <c r="D9" s="198"/>
      <c r="E9" s="199"/>
      <c r="F9" s="196"/>
      <c r="G9" s="196"/>
      <c r="I9" s="200"/>
    </row>
    <row r="10" spans="1:9" ht="12.75">
      <c r="A10" s="137" t="s">
        <v>7</v>
      </c>
      <c r="D10" s="198"/>
      <c r="E10" s="199"/>
      <c r="F10" s="196"/>
      <c r="G10" s="196"/>
      <c r="I10" s="200"/>
    </row>
    <row r="11" spans="1:9" ht="12.75">
      <c r="A11" s="196" t="s">
        <v>218</v>
      </c>
      <c r="B11" s="196">
        <v>2</v>
      </c>
      <c r="C11" s="209">
        <v>12</v>
      </c>
      <c r="D11" s="210">
        <f aca="true" t="shared" si="0" ref="D11:D21">C11*B11</f>
        <v>24</v>
      </c>
      <c r="E11" s="211"/>
      <c r="F11" s="212">
        <v>4</v>
      </c>
      <c r="G11" s="213"/>
      <c r="H11" s="160"/>
      <c r="I11" s="172"/>
    </row>
    <row r="12" spans="1:9" ht="12.75">
      <c r="A12" s="196" t="s">
        <v>219</v>
      </c>
      <c r="B12" s="196">
        <v>4</v>
      </c>
      <c r="C12" s="214">
        <f>2+1.5+1.5</f>
        <v>5</v>
      </c>
      <c r="D12" s="210">
        <f t="shared" si="0"/>
        <v>20</v>
      </c>
      <c r="E12" s="199"/>
      <c r="F12" s="212">
        <v>4</v>
      </c>
      <c r="G12" s="196"/>
      <c r="I12" s="200"/>
    </row>
    <row r="13" spans="1:9" ht="12.75">
      <c r="A13" s="196" t="s">
        <v>220</v>
      </c>
      <c r="B13" s="196">
        <v>8</v>
      </c>
      <c r="C13" s="215">
        <v>15</v>
      </c>
      <c r="D13" s="210">
        <f t="shared" si="0"/>
        <v>120</v>
      </c>
      <c r="E13" s="211"/>
      <c r="F13" s="212">
        <v>4</v>
      </c>
      <c r="G13" s="213"/>
      <c r="H13" s="173"/>
      <c r="I13" s="216"/>
    </row>
    <row r="14" spans="1:9" ht="12.75">
      <c r="A14" s="217" t="s">
        <v>221</v>
      </c>
      <c r="B14" s="217">
        <v>10</v>
      </c>
      <c r="C14" s="215">
        <v>1</v>
      </c>
      <c r="D14" s="210">
        <f t="shared" si="0"/>
        <v>10</v>
      </c>
      <c r="E14" s="211"/>
      <c r="F14" s="212">
        <v>4</v>
      </c>
      <c r="G14" s="213"/>
      <c r="H14" s="173"/>
      <c r="I14" s="216"/>
    </row>
    <row r="15" spans="1:9" ht="12.75">
      <c r="A15" s="218" t="s">
        <v>222</v>
      </c>
      <c r="B15" s="219">
        <v>1</v>
      </c>
      <c r="C15" s="215">
        <v>2</v>
      </c>
      <c r="D15" s="210">
        <f t="shared" si="0"/>
        <v>2</v>
      </c>
      <c r="E15" s="211"/>
      <c r="F15" s="212">
        <v>4</v>
      </c>
      <c r="G15" s="213"/>
      <c r="H15" s="174"/>
      <c r="I15" s="216"/>
    </row>
    <row r="16" spans="1:9" ht="12.75">
      <c r="A16" s="218" t="s">
        <v>223</v>
      </c>
      <c r="B16" s="219">
        <v>10</v>
      </c>
      <c r="C16" s="215">
        <v>0.4</v>
      </c>
      <c r="D16" s="210">
        <f t="shared" si="0"/>
        <v>4</v>
      </c>
      <c r="E16" s="211"/>
      <c r="F16" s="212">
        <v>4</v>
      </c>
      <c r="G16" s="213"/>
      <c r="H16" s="174"/>
      <c r="I16" s="216"/>
    </row>
    <row r="17" spans="1:9" ht="12.75">
      <c r="A17" s="218" t="s">
        <v>224</v>
      </c>
      <c r="B17" s="219">
        <v>1</v>
      </c>
      <c r="C17" s="215">
        <v>5</v>
      </c>
      <c r="D17" s="210">
        <f t="shared" si="0"/>
        <v>5</v>
      </c>
      <c r="E17" s="211"/>
      <c r="F17" s="212">
        <v>4</v>
      </c>
      <c r="G17" s="213"/>
      <c r="H17" s="173"/>
      <c r="I17" s="216"/>
    </row>
    <row r="18" spans="1:20" ht="12.75">
      <c r="A18" s="218" t="s">
        <v>225</v>
      </c>
      <c r="B18" s="219">
        <v>1</v>
      </c>
      <c r="C18" s="215">
        <v>16</v>
      </c>
      <c r="D18" s="210">
        <f t="shared" si="0"/>
        <v>16</v>
      </c>
      <c r="E18" s="211"/>
      <c r="F18" s="212">
        <v>4</v>
      </c>
      <c r="G18" s="196"/>
      <c r="S18" s="196"/>
      <c r="T18" s="196"/>
    </row>
    <row r="19" spans="1:20" ht="12.75">
      <c r="A19" s="218" t="s">
        <v>226</v>
      </c>
      <c r="B19" s="219">
        <v>1</v>
      </c>
      <c r="C19" s="215">
        <v>18</v>
      </c>
      <c r="D19" s="210">
        <f t="shared" si="0"/>
        <v>18</v>
      </c>
      <c r="E19" s="211"/>
      <c r="F19" s="212">
        <v>4</v>
      </c>
      <c r="G19" s="196"/>
      <c r="S19" s="196"/>
      <c r="T19" s="196"/>
    </row>
    <row r="20" spans="1:9" ht="12.75">
      <c r="A20" s="218" t="s">
        <v>227</v>
      </c>
      <c r="B20" s="219">
        <v>1</v>
      </c>
      <c r="C20" s="215">
        <v>10</v>
      </c>
      <c r="D20" s="210">
        <f t="shared" si="0"/>
        <v>10</v>
      </c>
      <c r="E20" s="211"/>
      <c r="F20" s="212">
        <v>4</v>
      </c>
      <c r="G20" s="213"/>
      <c r="H20" s="173"/>
      <c r="I20" s="216"/>
    </row>
    <row r="21" spans="1:20" ht="12.75">
      <c r="A21" s="218" t="s">
        <v>228</v>
      </c>
      <c r="B21" s="196">
        <v>1</v>
      </c>
      <c r="C21" s="215">
        <v>2</v>
      </c>
      <c r="D21" s="210">
        <f t="shared" si="0"/>
        <v>2</v>
      </c>
      <c r="E21" s="196"/>
      <c r="F21" s="212">
        <v>4</v>
      </c>
      <c r="G21" s="196"/>
      <c r="S21" s="196"/>
      <c r="T21" s="196"/>
    </row>
    <row r="22" spans="1:9" ht="12.75">
      <c r="A22" s="217"/>
      <c r="B22" s="219"/>
      <c r="C22" s="215"/>
      <c r="D22" s="210"/>
      <c r="E22" s="211"/>
      <c r="F22" s="212"/>
      <c r="G22" s="213"/>
      <c r="H22" s="174"/>
      <c r="I22" s="216"/>
    </row>
    <row r="23" spans="1:9" ht="12.75">
      <c r="A23" s="217"/>
      <c r="B23" s="219"/>
      <c r="C23" s="215"/>
      <c r="D23" s="210"/>
      <c r="E23" s="211"/>
      <c r="F23" s="220"/>
      <c r="G23" s="213"/>
      <c r="H23" s="174"/>
      <c r="I23" s="216"/>
    </row>
    <row r="24" spans="1:9" ht="12.75">
      <c r="A24" s="175"/>
      <c r="B24" s="219"/>
      <c r="C24" s="215"/>
      <c r="D24" s="210"/>
      <c r="E24" s="211"/>
      <c r="F24" s="221"/>
      <c r="G24" s="221"/>
      <c r="H24" s="221"/>
      <c r="I24" s="222"/>
    </row>
    <row r="25" spans="1:9" ht="12.75">
      <c r="A25" s="176"/>
      <c r="B25" s="223"/>
      <c r="C25" s="224"/>
      <c r="D25" s="225">
        <f>SUM(D11:D24)</f>
        <v>231</v>
      </c>
      <c r="E25" s="211"/>
      <c r="F25" s="221"/>
      <c r="G25" s="213"/>
      <c r="H25" s="177"/>
      <c r="I25" s="216"/>
    </row>
    <row r="26" spans="1:9" ht="12.75">
      <c r="A26" s="178"/>
      <c r="B26" s="226"/>
      <c r="C26" s="227"/>
      <c r="D26" s="228"/>
      <c r="E26" s="211"/>
      <c r="F26" s="221"/>
      <c r="G26" s="213"/>
      <c r="H26" s="177"/>
      <c r="I26" s="216"/>
    </row>
    <row r="27" spans="1:9" ht="12.75">
      <c r="A27" s="175"/>
      <c r="B27" s="229"/>
      <c r="C27" s="215"/>
      <c r="D27" s="210"/>
      <c r="E27" s="211"/>
      <c r="F27" s="221"/>
      <c r="G27" s="177"/>
      <c r="H27" s="177"/>
      <c r="I27" s="222"/>
    </row>
    <row r="28" spans="1:9" ht="12.75">
      <c r="A28" s="179"/>
      <c r="B28" s="230"/>
      <c r="C28" s="180"/>
      <c r="D28" s="181"/>
      <c r="E28" s="182"/>
      <c r="F28" s="217"/>
      <c r="G28" s="217"/>
      <c r="H28" s="217"/>
      <c r="I28" s="231"/>
    </row>
    <row r="29" spans="1:9" ht="12.75">
      <c r="A29" s="183"/>
      <c r="B29" s="219"/>
      <c r="C29" s="180"/>
      <c r="D29" s="181"/>
      <c r="E29" s="182"/>
      <c r="F29" s="217"/>
      <c r="G29" s="217"/>
      <c r="H29" s="217"/>
      <c r="I29" s="231"/>
    </row>
    <row r="30" spans="1:9" ht="12.75">
      <c r="A30" s="183"/>
      <c r="B30" s="219"/>
      <c r="C30" s="180"/>
      <c r="D30" s="181"/>
      <c r="E30" s="182"/>
      <c r="F30" s="217"/>
      <c r="G30" s="160"/>
      <c r="H30" s="160"/>
      <c r="I30" s="184"/>
    </row>
    <row r="31" spans="1:9" ht="12.75">
      <c r="A31" s="183"/>
      <c r="B31" s="371" t="s">
        <v>140</v>
      </c>
      <c r="C31" s="371"/>
      <c r="D31" s="371"/>
      <c r="E31" s="371"/>
      <c r="F31" s="232"/>
      <c r="G31" s="217"/>
      <c r="H31" s="233"/>
      <c r="I31" s="234"/>
    </row>
    <row r="32" spans="1:9" ht="12.75">
      <c r="A32" s="183"/>
      <c r="B32" s="185" t="s">
        <v>143</v>
      </c>
      <c r="C32" s="186"/>
      <c r="D32" s="187"/>
      <c r="E32" s="235"/>
      <c r="F32" s="236"/>
      <c r="G32" s="188"/>
      <c r="H32" s="189"/>
      <c r="I32" s="190"/>
    </row>
    <row r="33" spans="1:9" ht="12.75">
      <c r="A33" s="183"/>
      <c r="B33" s="185" t="s">
        <v>145</v>
      </c>
      <c r="C33" s="186"/>
      <c r="D33" s="187"/>
      <c r="E33" s="235"/>
      <c r="F33" s="236"/>
      <c r="G33" s="188"/>
      <c r="H33" s="189"/>
      <c r="I33" s="190"/>
    </row>
    <row r="34" spans="1:9" ht="12.75">
      <c r="A34" s="183"/>
      <c r="B34" s="185" t="s">
        <v>147</v>
      </c>
      <c r="C34" s="186"/>
      <c r="D34" s="187"/>
      <c r="E34" s="235"/>
      <c r="F34" s="236"/>
      <c r="G34" s="188"/>
      <c r="H34" s="189"/>
      <c r="I34" s="190"/>
    </row>
    <row r="35" spans="1:9" ht="12.75">
      <c r="A35" s="183"/>
      <c r="B35" s="185" t="s">
        <v>149</v>
      </c>
      <c r="C35" s="186"/>
      <c r="D35" s="187"/>
      <c r="E35" s="235"/>
      <c r="F35" s="236"/>
      <c r="G35" s="188"/>
      <c r="H35" s="189"/>
      <c r="I35" s="190"/>
    </row>
    <row r="36" spans="1:9" ht="12.75">
      <c r="A36" s="183"/>
      <c r="B36" s="185" t="s">
        <v>151</v>
      </c>
      <c r="C36" s="186"/>
      <c r="D36" s="187"/>
      <c r="E36" s="235"/>
      <c r="F36" s="236"/>
      <c r="G36" s="188"/>
      <c r="H36" s="189"/>
      <c r="I36" s="190"/>
    </row>
    <row r="37" spans="1:9" ht="12.75">
      <c r="A37" s="183"/>
      <c r="B37" s="185" t="s">
        <v>152</v>
      </c>
      <c r="C37" s="186"/>
      <c r="D37" s="187"/>
      <c r="E37" s="235"/>
      <c r="F37" s="236"/>
      <c r="G37" s="188"/>
      <c r="H37" s="189"/>
      <c r="I37" s="190"/>
    </row>
    <row r="38" spans="1:9" ht="12.75">
      <c r="A38" s="183"/>
      <c r="B38" s="185" t="s">
        <v>153</v>
      </c>
      <c r="C38" s="186"/>
      <c r="D38" s="187"/>
      <c r="E38" s="235"/>
      <c r="F38" s="236"/>
      <c r="G38" s="188"/>
      <c r="H38" s="189"/>
      <c r="I38" s="190"/>
    </row>
    <row r="39" spans="1:9" ht="12.75">
      <c r="A39" s="183"/>
      <c r="B39" s="185" t="s">
        <v>154</v>
      </c>
      <c r="C39" s="186"/>
      <c r="D39" s="187"/>
      <c r="E39" s="235"/>
      <c r="F39" s="236"/>
      <c r="G39" s="188"/>
      <c r="H39" s="189"/>
      <c r="I39" s="190"/>
    </row>
    <row r="40" spans="1:9" ht="12.75">
      <c r="A40" s="183"/>
      <c r="B40" s="191" t="s">
        <v>155</v>
      </c>
      <c r="C40" s="192"/>
      <c r="D40" s="193"/>
      <c r="E40" s="237"/>
      <c r="F40" s="238"/>
      <c r="G40" s="188"/>
      <c r="H40" s="189"/>
      <c r="I40" s="190"/>
    </row>
    <row r="41" spans="1:9" ht="12.75">
      <c r="A41" s="183"/>
      <c r="B41" s="219"/>
      <c r="C41" s="180"/>
      <c r="D41" s="181"/>
      <c r="E41" s="182"/>
      <c r="F41" s="217"/>
      <c r="G41" s="217"/>
      <c r="H41" s="233"/>
      <c r="I41" s="234"/>
    </row>
    <row r="42" spans="1:9" ht="12.75">
      <c r="A42" s="183"/>
      <c r="B42" s="219"/>
      <c r="C42" s="180"/>
      <c r="D42" s="181"/>
      <c r="E42" s="182"/>
      <c r="F42" s="188"/>
      <c r="G42" s="217"/>
      <c r="H42" s="189"/>
      <c r="I42" s="190"/>
    </row>
  </sheetData>
  <sheetProtection/>
  <mergeCells count="1">
    <mergeCell ref="B31:E31"/>
  </mergeCells>
  <printOptions gridLines="1"/>
  <pageMargins left="0.7479166666666667" right="0.7479166666666667" top="0.7798611111111111" bottom="0.8402777777777778" header="0.5118055555555555" footer="0.5118055555555555"/>
  <pageSetup fitToHeight="1" fitToWidth="1" horizontalDpi="300" verticalDpi="300" orientation="landscape"/>
  <headerFooter alignWithMargins="0"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oguzman</cp:lastModifiedBy>
  <cp:lastPrinted>2010-07-21T18:38:58Z</cp:lastPrinted>
  <dcterms:modified xsi:type="dcterms:W3CDTF">2010-07-21T18:40:03Z</dcterms:modified>
  <cp:category/>
  <cp:version/>
  <cp:contentType/>
  <cp:contentStatus/>
</cp:coreProperties>
</file>