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5095" windowHeight="13500" tabRatio="680" activeTab="3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Estimate'!$A$1:$BT$148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calcMode="manual" fullCalcOnLoad="1"/>
</workbook>
</file>

<file path=xl/sharedStrings.xml><?xml version="1.0" encoding="utf-8"?>
<sst xmlns="http://schemas.openxmlformats.org/spreadsheetml/2006/main" count="337" uniqueCount="215">
  <si>
    <t xml:space="preserve">    Bay-H Port Cover Install</t>
  </si>
  <si>
    <t xml:space="preserve">  Outage Ends</t>
  </si>
  <si>
    <t xml:space="preserve">    Testing</t>
  </si>
  <si>
    <t>BRYANT</t>
  </si>
  <si>
    <t>WINSTON</t>
  </si>
  <si>
    <t xml:space="preserve">    Thermal Analysis of Second Beam</t>
  </si>
  <si>
    <t xml:space="preserve">      Tile Thermal Modeling</t>
  </si>
  <si>
    <t xml:space="preserve">    Tile Material Evaluation</t>
  </si>
  <si>
    <t xml:space="preserve">    Develop Installation Techniques</t>
  </si>
  <si>
    <t xml:space="preserve">    Assemble Armor Quad #1</t>
  </si>
  <si>
    <t xml:space="preserve">    Assemble Armor Quad #2</t>
  </si>
  <si>
    <t xml:space="preserve">    Assemble Armor Quad #3</t>
  </si>
  <si>
    <t xml:space="preserve">    Assemble Armor Quad #4</t>
  </si>
  <si>
    <t xml:space="preserve">    Armor Quadrant Installations</t>
  </si>
  <si>
    <t xml:space="preserve">    Service Connections</t>
  </si>
  <si>
    <t>Up dated with CFC Tiles in all beam overlap areas, plus spares.  Also includes upgraded  shileding behind tiles</t>
  </si>
  <si>
    <t>Cost Center: 9418</t>
  </si>
  <si>
    <t>$121K</t>
  </si>
  <si>
    <t xml:space="preserve">New NB Armor Backing Plates </t>
  </si>
  <si>
    <t>Cost of steel and hardware to manufacture new plates (catalog items)</t>
  </si>
  <si>
    <t>work exists so there is a high degree of estimate uncertainty.</t>
  </si>
  <si>
    <t>Based on standard industry and DOE estimate classifications (Per AACEI Recommended</t>
  </si>
  <si>
    <t>OPTIONAL   Logical Pre-requisites (one task numbers in each column ,any order)</t>
  </si>
  <si>
    <t>Job Manager: Craig Priniski</t>
  </si>
  <si>
    <t>PRINISKI</t>
  </si>
  <si>
    <t>TRESEMER</t>
  </si>
  <si>
    <t>Job Number: 2460</t>
  </si>
  <si>
    <t>Job Title: NBI Armor</t>
  </si>
  <si>
    <t>X</t>
  </si>
  <si>
    <t>This job includes design, fabrication, and installation of upgraded and relocated neutral beam armor including cooling and instrumentation work</t>
  </si>
  <si>
    <t>Refer to Primavera Data-Base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</si>
  <si>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</si>
  <si>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Resp</t>
  </si>
  <si>
    <t xml:space="preserve">P3 cross ref </t>
  </si>
  <si>
    <t>Materials and Subcontracts (M&amp;S)</t>
  </si>
  <si>
    <t>Basis of Estimate</t>
  </si>
  <si>
    <t xml:space="preserve">PFC Armor Tiles CFC and ATJ Graphite </t>
  </si>
  <si>
    <t>New Bay H Port Cover (modifed 27" Flange)</t>
  </si>
  <si>
    <t>Based on costs for current Bay-H portcover also installed in (FY 2004)</t>
  </si>
  <si>
    <t xml:space="preserve">    Armor Layout</t>
  </si>
  <si>
    <t xml:space="preserve">    CD of Supports and plates</t>
  </si>
  <si>
    <t xml:space="preserve">    Tile modifications</t>
  </si>
  <si>
    <t xml:space="preserve">    Bay H Port Cover Design</t>
  </si>
  <si>
    <t xml:space="preserve">  CDR Prep</t>
  </si>
  <si>
    <t xml:space="preserve">  PPPL CDR</t>
  </si>
  <si>
    <t xml:space="preserve">    CDR Chit Resolution</t>
  </si>
  <si>
    <t xml:space="preserve">    Design Components </t>
  </si>
  <si>
    <t xml:space="preserve">      New Support Design</t>
  </si>
  <si>
    <t xml:space="preserve">      Tile Material Selection</t>
  </si>
  <si>
    <t xml:space="preserve">    MSE-LIF Integration</t>
  </si>
  <si>
    <t xml:space="preserve">    Armor E-Mag Analysis</t>
  </si>
  <si>
    <t xml:space="preserve">    Armor Thermal Analysys</t>
  </si>
  <si>
    <t xml:space="preserve">    Support Hardware Design</t>
  </si>
  <si>
    <t xml:space="preserve">    Armor Service connection (Bay H)</t>
  </si>
  <si>
    <t xml:space="preserve">    Update Cost &amp; Schedule Estimate</t>
  </si>
  <si>
    <t xml:space="preserve">  PDR Prep </t>
  </si>
  <si>
    <t xml:space="preserve">  CONDUCT PDR</t>
  </si>
  <si>
    <t xml:space="preserve">    Disposition PDR Chits</t>
  </si>
  <si>
    <t xml:space="preserve">    Revise Armor Backing</t>
  </si>
  <si>
    <t xml:space="preserve">    Design Drawings</t>
  </si>
  <si>
    <t xml:space="preserve">    Armor Instrumentation (thermocouples)</t>
  </si>
  <si>
    <t xml:space="preserve">    Update Analysis</t>
  </si>
  <si>
    <t xml:space="preserve">  Update Cost &amp; Schedule</t>
  </si>
  <si>
    <t xml:space="preserve">  FDR Prep </t>
  </si>
  <si>
    <t xml:space="preserve">  CONDUCT FDR</t>
  </si>
  <si>
    <t xml:space="preserve">  Item 1: Armor Tiles, CFCs </t>
  </si>
  <si>
    <t xml:space="preserve">    Prep Requisition and procurement package</t>
  </si>
  <si>
    <t xml:space="preserve">    SUBMIT REQ TO PROCUREMENT</t>
  </si>
  <si>
    <t xml:space="preserve">    Procurement lead time (1) </t>
  </si>
  <si>
    <t xml:space="preserve">    AWARD</t>
  </si>
  <si>
    <t xml:space="preserve">    Fabricate for delivery </t>
  </si>
  <si>
    <t xml:space="preserve">    AWARD </t>
  </si>
  <si>
    <t xml:space="preserve">  Item 3: New Backing Plates </t>
  </si>
  <si>
    <t xml:space="preserve">    Delivery</t>
  </si>
  <si>
    <t xml:space="preserve">  Pre-Assemble Armor</t>
  </si>
  <si>
    <t xml:space="preserve">    Fabricate Backing Plates</t>
  </si>
  <si>
    <t xml:space="preserve">  Assembly Procedure Finalized</t>
  </si>
  <si>
    <t xml:space="preserve">  Outage Begins</t>
  </si>
  <si>
    <t xml:space="preserve">    In Vessel Work Remove Armor</t>
  </si>
  <si>
    <t xml:space="preserve">    Armor Support Installation</t>
  </si>
  <si>
    <t>EM** SM/TB (FO&amp;M Tech)</t>
  </si>
  <si>
    <t>FC** AM (P&amp;C Officer)</t>
  </si>
  <si>
    <t>DP** SB/TB (HP Tech)</t>
  </si>
  <si>
    <t>R*** RM (Researcher)</t>
  </si>
  <si>
    <t>Conceptual Design</t>
  </si>
  <si>
    <t>Preliminary Design</t>
  </si>
  <si>
    <t>Final Design</t>
  </si>
  <si>
    <t>Procurement</t>
  </si>
  <si>
    <t>Installation</t>
  </si>
  <si>
    <t>Physics Requirements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</si>
  <si>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</si>
  <si>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</si>
  <si>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</si>
  <si>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</si>
  <si>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</si>
  <si>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</si>
  <si>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</si>
  <si>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</si>
  <si>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</si>
  <si>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Basis of Estimate and Names of req'd skills if known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</si>
  <si>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</si>
  <si>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</si>
  <si>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</si>
  <si>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</si>
  <si>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</si>
  <si>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</si>
  <si>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</si>
  <si>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</si>
  <si>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</si>
  <si>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</si>
  <si>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</si>
  <si>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</si>
  <si>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</si>
  <si>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>USER INPUT</t>
  </si>
  <si>
    <t>actual= A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</si>
  <si>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</si>
  <si>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</si>
  <si>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</si>
  <si>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</si>
  <si>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</si>
  <si>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</si>
  <si>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</si>
  <si>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</si>
  <si>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</si>
  <si>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</si>
  <si>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</si>
  <si>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</si>
  <si>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</si>
  <si>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</si>
  <si>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</si>
  <si>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</si>
  <si>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</si>
  <si>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</si>
  <si>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</si>
  <si>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</si>
  <si>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</si>
  <si>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</si>
  <si>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</si>
  <si>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</si>
  <si>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</si>
  <si>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</si>
  <si>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</si>
  <si>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</si>
  <si>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</si>
  <si>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</si>
  <si>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</si>
  <si>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</si>
  <si>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</si>
  <si>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</si>
  <si>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</si>
  <si>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</si>
  <si>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</si>
  <si>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</si>
  <si>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</si>
  <si>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</si>
  <si>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</si>
  <si>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</si>
  <si>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</si>
  <si>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</si>
  <si>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</si>
  <si>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</si>
  <si>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</si>
  <si>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</si>
  <si>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</si>
  <si>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</si>
  <si>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</si>
  <si>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</si>
  <si>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</si>
  <si>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</si>
  <si>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</si>
  <si>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</si>
  <si>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</si>
  <si>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</si>
  <si>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</si>
  <si>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</si>
  <si>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</si>
  <si>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</si>
  <si>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</si>
  <si>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</si>
  <si>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</si>
  <si>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</si>
  <si>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</si>
  <si>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</si>
  <si>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</si>
  <si>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</si>
  <si>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</si>
  <si>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</si>
  <si>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</si>
  <si>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</si>
  <si>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</si>
  <si>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</si>
  <si>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</si>
  <si>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</si>
  <si>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</si>
  <si>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</si>
  <si>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</si>
  <si>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</si>
  <si>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COMPLETED</t>
  </si>
  <si>
    <t>Work to date</t>
  </si>
  <si>
    <t>Prev. Reviews</t>
  </si>
  <si>
    <t>Prev. Testing</t>
  </si>
  <si>
    <t>Past Desings</t>
  </si>
  <si>
    <t>Prev. Updates</t>
  </si>
  <si>
    <t>Initial quotes</t>
  </si>
  <si>
    <t>Prev. Experience</t>
  </si>
  <si>
    <t>purchase</t>
  </si>
  <si>
    <t xml:space="preserve">Prev. Cover </t>
  </si>
  <si>
    <t>Catalog matreials</t>
  </si>
  <si>
    <t xml:space="preserve">  FDR Chit Resolution</t>
  </si>
  <si>
    <t>Supplier Availblity/Discounts</t>
  </si>
  <si>
    <t xml:space="preserve">  Item 2: Bay-H Port Cover - Armor Suports </t>
  </si>
  <si>
    <r>
      <rPr>
        <b/>
        <sz val="9"/>
        <rFont val="Times"/>
        <family val="1"/>
      </rPr>
      <t>% Uncertanty</t>
    </r>
    <r>
      <rPr>
        <sz val="9"/>
        <rFont val="Times"/>
        <family val="1"/>
      </rPr>
      <t xml:space="preserve">  Positive</t>
    </r>
  </si>
  <si>
    <t>REV 1 6/10/2010</t>
  </si>
  <si>
    <t>Negative</t>
  </si>
  <si>
    <t>FY10$K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</si>
</sst>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&quot;$&quot;#,##0;[Red]&quot;$&quot;#,##0"/>
    <numFmt numFmtId="167" formatCode="_(* #,##0_);_(* \(#,##0\);_(* &quot;-&quot;??_);_(@_)"/>
    <numFmt numFmtId="168" formatCode="[$-409]d\-mmm;@"/>
    <numFmt numFmtId="169" formatCode="[$-409]mmm\-yy;@"/>
    <numFmt numFmtId="170" formatCode="m/d/yy;@"/>
  </numFmts>
  <fonts count="131">
    <font>
      <sz val="10"/>
      <name val="Arial"/>
      <family val="0"/>
    </font>
    <font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1"/>
    </font>
    <font>
      <b/>
      <sz val="14"/>
      <name val="Times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name val="Times"/>
      <family val="1"/>
    </font>
    <font>
      <b/>
      <sz val="11"/>
      <color indexed="23"/>
      <name val="Times"/>
      <family val="1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1"/>
      <color indexed="16"/>
      <name val="Times"/>
      <family val="1"/>
    </font>
    <font>
      <b/>
      <sz val="10"/>
      <color indexed="12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u val="single"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B050"/>
      <name val="Arial"/>
      <family val="2"/>
    </font>
    <font>
      <b/>
      <u val="single"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 wrapText="1"/>
    </xf>
    <xf numFmtId="0" fontId="3" fillId="0" borderId="0" xfId="0" applyFont="1" applyAlignment="1" quotePrefix="1">
      <alignment horizontal="center"/>
    </xf>
    <xf numFmtId="0" fontId="12" fillId="0" borderId="10" xfId="55" applyFont="1" applyBorder="1" applyAlignment="1">
      <alignment horizontal="centerContinuous"/>
      <protection locked="0"/>
    </xf>
    <xf numFmtId="0" fontId="0" fillId="0" borderId="11" xfId="55" applyBorder="1" applyAlignment="1">
      <alignment horizontal="centerContinuous"/>
      <protection locked="0"/>
    </xf>
    <xf numFmtId="0" fontId="0" fillId="0" borderId="0" xfId="55">
      <alignment/>
      <protection locked="0"/>
    </xf>
    <xf numFmtId="0" fontId="3" fillId="0" borderId="12" xfId="55" applyFont="1" applyBorder="1">
      <alignment/>
      <protection locked="0"/>
    </xf>
    <xf numFmtId="0" fontId="6" fillId="0" borderId="13" xfId="55" applyFont="1" applyBorder="1">
      <alignment/>
      <protection locked="0"/>
    </xf>
    <xf numFmtId="0" fontId="2" fillId="0" borderId="13" xfId="0" applyFont="1" applyBorder="1" applyAlignment="1">
      <alignment/>
    </xf>
    <xf numFmtId="0" fontId="0" fillId="0" borderId="13" xfId="55" applyBorder="1">
      <alignment/>
      <protection locked="0"/>
    </xf>
    <xf numFmtId="0" fontId="0" fillId="0" borderId="0" xfId="55" applyAlignment="1">
      <alignment horizontal="left" vertical="top" wrapText="1"/>
      <protection locked="0"/>
    </xf>
    <xf numFmtId="0" fontId="0" fillId="0" borderId="13" xfId="55" applyFont="1" applyBorder="1" applyAlignment="1">
      <alignment horizontal="left"/>
      <protection locked="0"/>
    </xf>
    <xf numFmtId="0" fontId="0" fillId="0" borderId="13" xfId="55" applyBorder="1" applyAlignment="1">
      <alignment horizontal="left"/>
      <protection locked="0"/>
    </xf>
    <xf numFmtId="0" fontId="3" fillId="0" borderId="14" xfId="55" applyFont="1" applyBorder="1">
      <alignment/>
      <protection locked="0"/>
    </xf>
    <xf numFmtId="0" fontId="0" fillId="0" borderId="15" xfId="55" applyBorder="1" applyAlignment="1">
      <alignment horizontal="left"/>
      <protection locked="0"/>
    </xf>
    <xf numFmtId="0" fontId="3" fillId="0" borderId="0" xfId="55" applyFont="1">
      <alignment/>
      <protection locked="0"/>
    </xf>
    <xf numFmtId="0" fontId="0" fillId="0" borderId="0" xfId="55" applyAlignment="1">
      <alignment horizontal="left"/>
      <protection locked="0"/>
    </xf>
    <xf numFmtId="0" fontId="13" fillId="0" borderId="0" xfId="0" applyFont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16" fillId="33" borderId="14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4" fillId="0" borderId="0" xfId="0" applyFont="1" applyAlignment="1">
      <alignment/>
    </xf>
    <xf numFmtId="0" fontId="10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5" fillId="35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35" borderId="0" xfId="0" applyFont="1" applyFill="1" applyAlignment="1">
      <alignment/>
    </xf>
    <xf numFmtId="164" fontId="0" fillId="0" borderId="0" xfId="0" applyNumberFormat="1" applyAlignment="1">
      <alignment/>
    </xf>
    <xf numFmtId="164" fontId="16" fillId="33" borderId="14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55" applyFont="1">
      <alignment/>
      <protection locked="0"/>
    </xf>
    <xf numFmtId="0" fontId="18" fillId="0" borderId="0" xfId="0" applyFont="1" applyFill="1" applyAlignment="1">
      <alignment horizontal="center"/>
    </xf>
    <xf numFmtId="164" fontId="16" fillId="33" borderId="16" xfId="0" applyNumberFormat="1" applyFont="1" applyFill="1" applyBorder="1" applyAlignment="1">
      <alignment/>
    </xf>
    <xf numFmtId="164" fontId="16" fillId="33" borderId="15" xfId="0" applyNumberFormat="1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22" fillId="0" borderId="0" xfId="0" applyFont="1" applyFill="1" applyAlignment="1">
      <alignment textRotation="91"/>
    </xf>
    <xf numFmtId="0" fontId="0" fillId="36" borderId="18" xfId="0" applyFill="1" applyBorder="1" applyAlignment="1">
      <alignment horizontal="centerContinuous"/>
    </xf>
    <xf numFmtId="164" fontId="0" fillId="36" borderId="18" xfId="0" applyNumberFormat="1" applyFill="1" applyBorder="1" applyAlignment="1">
      <alignment horizontal="centerContinuous"/>
    </xf>
    <xf numFmtId="0" fontId="22" fillId="36" borderId="18" xfId="0" applyFont="1" applyFill="1" applyBorder="1" applyAlignment="1">
      <alignment horizontal="centerContinuous"/>
    </xf>
    <xf numFmtId="0" fontId="3" fillId="36" borderId="12" xfId="0" applyFont="1" applyFill="1" applyBorder="1" applyAlignment="1">
      <alignment/>
    </xf>
    <xf numFmtId="0" fontId="0" fillId="36" borderId="0" xfId="0" applyFill="1" applyBorder="1" applyAlignment="1">
      <alignment/>
    </xf>
    <xf numFmtId="164" fontId="0" fillId="36" borderId="0" xfId="0" applyNumberFormat="1" applyFill="1" applyBorder="1" applyAlignment="1">
      <alignment/>
    </xf>
    <xf numFmtId="0" fontId="22" fillId="36" borderId="0" xfId="0" applyFont="1" applyFill="1" applyBorder="1" applyAlignment="1">
      <alignment textRotation="91"/>
    </xf>
    <xf numFmtId="1" fontId="0" fillId="36" borderId="0" xfId="0" applyNumberFormat="1" applyFill="1" applyBorder="1" applyAlignment="1">
      <alignment/>
    </xf>
    <xf numFmtId="164" fontId="9" fillId="36" borderId="0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64" fontId="0" fillId="36" borderId="16" xfId="0" applyNumberForma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23" fillId="0" borderId="19" xfId="0" applyNumberFormat="1" applyFont="1" applyBorder="1" applyAlignment="1">
      <alignment horizontal="centerContinuous"/>
    </xf>
    <xf numFmtId="164" fontId="24" fillId="0" borderId="20" xfId="0" applyNumberFormat="1" applyFont="1" applyBorder="1" applyAlignment="1">
      <alignment horizontal="centerContinuous"/>
    </xf>
    <xf numFmtId="164" fontId="24" fillId="0" borderId="21" xfId="0" applyNumberFormat="1" applyFont="1" applyBorder="1" applyAlignment="1">
      <alignment horizontal="centerContinuous"/>
    </xf>
    <xf numFmtId="0" fontId="24" fillId="0" borderId="20" xfId="0" applyFont="1" applyBorder="1" applyAlignment="1">
      <alignment horizontal="centerContinuous"/>
    </xf>
    <xf numFmtId="0" fontId="24" fillId="0" borderId="21" xfId="0" applyFont="1" applyBorder="1" applyAlignment="1">
      <alignment horizontal="centerContinuous"/>
    </xf>
    <xf numFmtId="0" fontId="24" fillId="0" borderId="20" xfId="0" applyFont="1" applyBorder="1" applyAlignment="1">
      <alignment/>
    </xf>
    <xf numFmtId="0" fontId="3" fillId="0" borderId="0" xfId="0" applyFont="1" applyFill="1" applyAlignment="1">
      <alignment horizontal="center" wrapText="1"/>
    </xf>
    <xf numFmtId="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164" fontId="26" fillId="0" borderId="0" xfId="0" applyNumberFormat="1" applyFont="1" applyAlignment="1">
      <alignment wrapText="1"/>
    </xf>
    <xf numFmtId="14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33" borderId="0" xfId="0" applyFont="1" applyFill="1" applyBorder="1" applyAlignment="1">
      <alignment/>
    </xf>
    <xf numFmtId="0" fontId="18" fillId="37" borderId="0" xfId="0" applyFont="1" applyFill="1" applyAlignment="1">
      <alignment horizontal="center"/>
    </xf>
    <xf numFmtId="0" fontId="29" fillId="0" borderId="19" xfId="0" applyFont="1" applyBorder="1" applyAlignment="1">
      <alignment horizontal="centerContinuous"/>
    </xf>
    <xf numFmtId="164" fontId="7" fillId="0" borderId="0" xfId="0" applyNumberFormat="1" applyFont="1" applyAlignment="1">
      <alignment/>
    </xf>
    <xf numFmtId="164" fontId="7" fillId="0" borderId="13" xfId="0" applyNumberFormat="1" applyFont="1" applyBorder="1" applyAlignment="1">
      <alignment/>
    </xf>
    <xf numFmtId="164" fontId="7" fillId="35" borderId="0" xfId="0" applyNumberFormat="1" applyFont="1" applyFill="1" applyAlignment="1">
      <alignment/>
    </xf>
    <xf numFmtId="164" fontId="7" fillId="35" borderId="0" xfId="0" applyNumberFormat="1" applyFont="1" applyFill="1" applyAlignment="1">
      <alignment horizontal="left"/>
    </xf>
    <xf numFmtId="164" fontId="7" fillId="35" borderId="13" xfId="0" applyNumberFormat="1" applyFont="1" applyFill="1" applyBorder="1" applyAlignment="1">
      <alignment/>
    </xf>
    <xf numFmtId="164" fontId="31" fillId="36" borderId="0" xfId="0" applyNumberFormat="1" applyFont="1" applyFill="1" applyAlignment="1">
      <alignment/>
    </xf>
    <xf numFmtId="167" fontId="30" fillId="36" borderId="0" xfId="42" applyNumberFormat="1" applyFont="1" applyFill="1" applyAlignment="1">
      <alignment/>
    </xf>
    <xf numFmtId="0" fontId="20" fillId="38" borderId="19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19" fillId="38" borderId="20" xfId="0" applyFont="1" applyFill="1" applyBorder="1" applyAlignment="1">
      <alignment/>
    </xf>
    <xf numFmtId="0" fontId="32" fillId="35" borderId="0" xfId="0" applyFont="1" applyFill="1" applyAlignment="1">
      <alignment/>
    </xf>
    <xf numFmtId="0" fontId="3" fillId="0" borderId="0" xfId="0" applyFont="1" applyAlignment="1" quotePrefix="1">
      <alignment/>
    </xf>
    <xf numFmtId="0" fontId="5" fillId="0" borderId="12" xfId="0" applyFont="1" applyBorder="1" applyAlignment="1">
      <alignment/>
    </xf>
    <xf numFmtId="0" fontId="33" fillId="0" borderId="19" xfId="0" applyFont="1" applyBorder="1" applyAlignment="1">
      <alignment horizontal="centerContinuous"/>
    </xf>
    <xf numFmtId="0" fontId="33" fillId="0" borderId="20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15" fillId="0" borderId="20" xfId="0" applyFont="1" applyBorder="1" applyAlignment="1">
      <alignment horizontal="centerContinuous"/>
    </xf>
    <xf numFmtId="0" fontId="15" fillId="0" borderId="21" xfId="0" applyFont="1" applyBorder="1" applyAlignment="1">
      <alignment horizontal="centerContinuous"/>
    </xf>
    <xf numFmtId="169" fontId="3" fillId="36" borderId="22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4" fillId="0" borderId="10" xfId="0" applyFont="1" applyBorder="1" applyAlignment="1" quotePrefix="1">
      <alignment/>
    </xf>
    <xf numFmtId="0" fontId="36" fillId="0" borderId="18" xfId="0" applyFont="1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left"/>
    </xf>
    <xf numFmtId="170" fontId="0" fillId="39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Alignment="1">
      <alignment/>
    </xf>
    <xf numFmtId="167" fontId="39" fillId="0" borderId="0" xfId="42" applyNumberFormat="1" applyFont="1" applyAlignment="1">
      <alignment/>
    </xf>
    <xf numFmtId="0" fontId="41" fillId="0" borderId="0" xfId="0" applyFont="1" applyAlignment="1">
      <alignment/>
    </xf>
    <xf numFmtId="0" fontId="41" fillId="35" borderId="0" xfId="0" applyFont="1" applyFill="1" applyAlignment="1">
      <alignment/>
    </xf>
    <xf numFmtId="0" fontId="41" fillId="37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4" fontId="41" fillId="38" borderId="21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167" fontId="50" fillId="0" borderId="0" xfId="42" applyNumberFormat="1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164" fontId="51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center"/>
    </xf>
    <xf numFmtId="0" fontId="24" fillId="40" borderId="20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8" fillId="33" borderId="0" xfId="0" applyFont="1" applyFill="1" applyAlignment="1">
      <alignment/>
    </xf>
    <xf numFmtId="167" fontId="7" fillId="0" borderId="0" xfId="42" applyNumberFormat="1" applyFont="1" applyAlignment="1">
      <alignment/>
    </xf>
    <xf numFmtId="167" fontId="7" fillId="35" borderId="0" xfId="42" applyNumberFormat="1" applyFont="1" applyFill="1" applyAlignment="1">
      <alignment/>
    </xf>
    <xf numFmtId="164" fontId="58" fillId="0" borderId="0" xfId="0" applyNumberFormat="1" applyFont="1" applyFill="1" applyAlignment="1">
      <alignment/>
    </xf>
    <xf numFmtId="164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164" fontId="58" fillId="35" borderId="0" xfId="0" applyNumberFormat="1" applyFont="1" applyFill="1" applyAlignment="1">
      <alignment/>
    </xf>
    <xf numFmtId="168" fontId="3" fillId="36" borderId="22" xfId="0" applyNumberFormat="1" applyFont="1" applyFill="1" applyBorder="1" applyAlignment="1" applyProtection="1">
      <alignment vertical="top" wrapText="1"/>
      <protection locked="0"/>
    </xf>
    <xf numFmtId="168" fontId="3" fillId="41" borderId="22" xfId="0" applyNumberFormat="1" applyFont="1" applyFill="1" applyBorder="1" applyAlignment="1" applyProtection="1">
      <alignment vertical="top" wrapText="1"/>
      <protection locked="0"/>
    </xf>
    <xf numFmtId="0" fontId="32" fillId="37" borderId="0" xfId="0" applyFont="1" applyFill="1" applyAlignment="1">
      <alignment/>
    </xf>
    <xf numFmtId="170" fontId="7" fillId="37" borderId="0" xfId="0" applyNumberFormat="1" applyFont="1" applyFill="1" applyAlignment="1">
      <alignment/>
    </xf>
    <xf numFmtId="14" fontId="7" fillId="37" borderId="0" xfId="0" applyNumberFormat="1" applyFont="1" applyFill="1" applyAlignment="1">
      <alignment horizontal="left"/>
    </xf>
    <xf numFmtId="169" fontId="39" fillId="41" borderId="22" xfId="0" applyNumberFormat="1" applyFont="1" applyFill="1" applyBorder="1" applyAlignment="1" applyProtection="1">
      <alignment horizontal="center" textRotation="90"/>
      <protection locked="0"/>
    </xf>
    <xf numFmtId="169" fontId="39" fillId="36" borderId="22" xfId="0" applyNumberFormat="1" applyFont="1" applyFill="1" applyBorder="1" applyAlignment="1" applyProtection="1">
      <alignment horizontal="center" textRotation="90"/>
      <protection locked="0"/>
    </xf>
    <xf numFmtId="0" fontId="15" fillId="35" borderId="0" xfId="0" applyFont="1" applyFill="1" applyAlignment="1">
      <alignment wrapText="1"/>
    </xf>
    <xf numFmtId="0" fontId="60" fillId="33" borderId="23" xfId="0" applyFont="1" applyFill="1" applyBorder="1" applyAlignment="1">
      <alignment horizontal="center" wrapText="1"/>
    </xf>
    <xf numFmtId="0" fontId="32" fillId="33" borderId="0" xfId="0" applyFont="1" applyFill="1" applyAlignment="1">
      <alignment/>
    </xf>
    <xf numFmtId="0" fontId="55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4" fontId="3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61" fillId="33" borderId="10" xfId="0" applyFont="1" applyFill="1" applyBorder="1" applyAlignment="1">
      <alignment horizontal="centerContinuous"/>
    </xf>
    <xf numFmtId="0" fontId="61" fillId="33" borderId="11" xfId="0" applyFont="1" applyFill="1" applyBorder="1" applyAlignment="1">
      <alignment horizontal="centerContinuous"/>
    </xf>
    <xf numFmtId="0" fontId="49" fillId="36" borderId="24" xfId="0" applyFont="1" applyFill="1" applyBorder="1" applyAlignment="1">
      <alignment horizontal="centerContinuous" wrapText="1"/>
    </xf>
    <xf numFmtId="0" fontId="49" fillId="36" borderId="17" xfId="0" applyFont="1" applyFill="1" applyBorder="1" applyAlignment="1">
      <alignment horizontal="centerContinuous" wrapText="1"/>
    </xf>
    <xf numFmtId="0" fontId="59" fillId="36" borderId="25" xfId="0" applyFont="1" applyFill="1" applyBorder="1" applyAlignment="1">
      <alignment horizontal="centerContinuous" wrapText="1"/>
    </xf>
    <xf numFmtId="0" fontId="18" fillId="36" borderId="16" xfId="0" applyFont="1" applyFill="1" applyBorder="1" applyAlignment="1">
      <alignment horizontal="center" textRotation="90" wrapText="1"/>
    </xf>
    <xf numFmtId="164" fontId="56" fillId="36" borderId="26" xfId="0" applyNumberFormat="1" applyFont="1" applyFill="1" applyBorder="1" applyAlignment="1">
      <alignment textRotation="90" wrapText="1"/>
    </xf>
    <xf numFmtId="164" fontId="56" fillId="36" borderId="27" xfId="0" applyNumberFormat="1" applyFont="1" applyFill="1" applyBorder="1" applyAlignment="1">
      <alignment textRotation="90" wrapText="1"/>
    </xf>
    <xf numFmtId="164" fontId="56" fillId="36" borderId="28" xfId="0" applyNumberFormat="1" applyFont="1" applyFill="1" applyBorder="1" applyAlignment="1">
      <alignment textRotation="90" wrapText="1"/>
    </xf>
    <xf numFmtId="0" fontId="57" fillId="36" borderId="26" xfId="0" applyFont="1" applyFill="1" applyBorder="1" applyAlignment="1">
      <alignment textRotation="90" wrapText="1"/>
    </xf>
    <xf numFmtId="0" fontId="57" fillId="36" borderId="27" xfId="0" applyFont="1" applyFill="1" applyBorder="1" applyAlignment="1">
      <alignment textRotation="90" wrapText="1"/>
    </xf>
    <xf numFmtId="0" fontId="57" fillId="36" borderId="29" xfId="0" applyFont="1" applyFill="1" applyBorder="1" applyAlignment="1">
      <alignment textRotation="90" wrapText="1"/>
    </xf>
    <xf numFmtId="0" fontId="57" fillId="36" borderId="22" xfId="0" applyFont="1" applyFill="1" applyBorder="1" applyAlignment="1">
      <alignment textRotation="90" wrapText="1"/>
    </xf>
    <xf numFmtId="0" fontId="15" fillId="36" borderId="0" xfId="0" applyFont="1" applyFill="1" applyAlignment="1">
      <alignment wrapText="1"/>
    </xf>
    <xf numFmtId="0" fontId="63" fillId="36" borderId="30" xfId="0" applyFont="1" applyFill="1" applyBorder="1" applyAlignment="1">
      <alignment horizontal="centerContinuous" wrapText="1"/>
    </xf>
    <xf numFmtId="0" fontId="63" fillId="36" borderId="20" xfId="0" applyFont="1" applyFill="1" applyBorder="1" applyAlignment="1">
      <alignment horizontal="centerContinuous" wrapText="1"/>
    </xf>
    <xf numFmtId="0" fontId="63" fillId="36" borderId="23" xfId="0" applyFont="1" applyFill="1" applyBorder="1" applyAlignment="1">
      <alignment horizontal="centerContinuous" wrapText="1"/>
    </xf>
    <xf numFmtId="164" fontId="64" fillId="36" borderId="19" xfId="0" applyNumberFormat="1" applyFont="1" applyFill="1" applyBorder="1" applyAlignment="1">
      <alignment horizontal="centerContinuous"/>
    </xf>
    <xf numFmtId="164" fontId="64" fillId="36" borderId="20" xfId="0" applyNumberFormat="1" applyFont="1" applyFill="1" applyBorder="1" applyAlignment="1">
      <alignment horizontal="centerContinuous"/>
    </xf>
    <xf numFmtId="0" fontId="64" fillId="36" borderId="20" xfId="0" applyFont="1" applyFill="1" applyBorder="1" applyAlignment="1">
      <alignment horizontal="centerContinuous"/>
    </xf>
    <xf numFmtId="0" fontId="64" fillId="36" borderId="21" xfId="0" applyFont="1" applyFill="1" applyBorder="1" applyAlignment="1">
      <alignment horizontal="centerContinuous"/>
    </xf>
    <xf numFmtId="0" fontId="62" fillId="36" borderId="0" xfId="0" applyFont="1" applyFill="1" applyBorder="1" applyAlignment="1">
      <alignment horizontal="centerContinuous"/>
    </xf>
    <xf numFmtId="0" fontId="18" fillId="36" borderId="16" xfId="0" applyFont="1" applyFill="1" applyBorder="1" applyAlignment="1">
      <alignment horizontal="centerContinuous" wrapText="1"/>
    </xf>
    <xf numFmtId="0" fontId="62" fillId="36" borderId="13" xfId="0" applyFont="1" applyFill="1" applyBorder="1" applyAlignment="1">
      <alignment horizontal="centerContinuous"/>
    </xf>
    <xf numFmtId="0" fontId="15" fillId="0" borderId="23" xfId="0" applyFont="1" applyBorder="1" applyAlignment="1">
      <alignment wrapText="1"/>
    </xf>
    <xf numFmtId="0" fontId="18" fillId="36" borderId="23" xfId="0" applyFont="1" applyFill="1" applyBorder="1" applyAlignment="1">
      <alignment horizontal="centerContinuous" wrapText="1"/>
    </xf>
    <xf numFmtId="0" fontId="62" fillId="36" borderId="20" xfId="0" applyFont="1" applyFill="1" applyBorder="1" applyAlignment="1">
      <alignment horizontal="centerContinuous"/>
    </xf>
    <xf numFmtId="0" fontId="15" fillId="36" borderId="12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40" fillId="36" borderId="18" xfId="0" applyFont="1" applyFill="1" applyBorder="1" applyAlignment="1">
      <alignment horizontal="centerContinuous"/>
    </xf>
    <xf numFmtId="0" fontId="47" fillId="36" borderId="18" xfId="0" applyFont="1" applyFill="1" applyBorder="1" applyAlignment="1">
      <alignment horizontal="centerContinuous"/>
    </xf>
    <xf numFmtId="0" fontId="24" fillId="36" borderId="20" xfId="0" applyFont="1" applyFill="1" applyBorder="1" applyAlignment="1">
      <alignment horizontal="centerContinuous"/>
    </xf>
    <xf numFmtId="0" fontId="24" fillId="36" borderId="21" xfId="0" applyFont="1" applyFill="1" applyBorder="1" applyAlignment="1">
      <alignment/>
    </xf>
    <xf numFmtId="43" fontId="65" fillId="42" borderId="0" xfId="42" applyFont="1" applyFill="1" applyAlignment="1">
      <alignment/>
    </xf>
    <xf numFmtId="0" fontId="65" fillId="42" borderId="0" xfId="0" applyFont="1" applyFill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3" xfId="55" applyFont="1" applyBorder="1">
      <alignment/>
      <protection locked="0"/>
    </xf>
    <xf numFmtId="0" fontId="8" fillId="0" borderId="0" xfId="0" applyFont="1" applyAlignment="1">
      <alignment/>
    </xf>
    <xf numFmtId="0" fontId="67" fillId="0" borderId="0" xfId="0" applyFont="1" applyAlignment="1">
      <alignment/>
    </xf>
    <xf numFmtId="167" fontId="56" fillId="0" borderId="0" xfId="42" applyNumberFormat="1" applyFont="1" applyAlignment="1">
      <alignment/>
    </xf>
    <xf numFmtId="0" fontId="67" fillId="34" borderId="0" xfId="0" applyFont="1" applyFill="1" applyAlignment="1">
      <alignment/>
    </xf>
    <xf numFmtId="168" fontId="21" fillId="41" borderId="22" xfId="0" applyNumberFormat="1" applyFont="1" applyFill="1" applyBorder="1" applyAlignment="1" applyProtection="1">
      <alignment vertical="top" wrapText="1"/>
      <protection locked="0"/>
    </xf>
    <xf numFmtId="168" fontId="21" fillId="36" borderId="22" xfId="0" applyNumberFormat="1" applyFont="1" applyFill="1" applyBorder="1" applyAlignment="1" applyProtection="1">
      <alignment vertical="top" wrapText="1"/>
      <protection locked="0"/>
    </xf>
    <xf numFmtId="164" fontId="19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textRotation="91"/>
    </xf>
    <xf numFmtId="0" fontId="3" fillId="36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9" fillId="36" borderId="18" xfId="0" applyFont="1" applyFill="1" applyBorder="1" applyAlignment="1">
      <alignment horizontal="left"/>
    </xf>
    <xf numFmtId="0" fontId="19" fillId="36" borderId="18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/>
    </xf>
    <xf numFmtId="5" fontId="3" fillId="36" borderId="0" xfId="0" applyNumberFormat="1" applyFont="1" applyFill="1" applyBorder="1" applyAlignment="1">
      <alignment/>
    </xf>
    <xf numFmtId="0" fontId="3" fillId="36" borderId="16" xfId="0" applyFont="1" applyFill="1" applyBorder="1" applyAlignment="1">
      <alignment horizontal="left"/>
    </xf>
    <xf numFmtId="0" fontId="3" fillId="36" borderId="16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5" fillId="0" borderId="14" xfId="0" applyFont="1" applyBorder="1" applyAlignment="1">
      <alignment/>
    </xf>
    <xf numFmtId="0" fontId="36" fillId="0" borderId="16" xfId="0" applyFont="1" applyBorder="1" applyAlignment="1">
      <alignment/>
    </xf>
    <xf numFmtId="0" fontId="38" fillId="0" borderId="15" xfId="0" applyFont="1" applyFill="1" applyBorder="1" applyAlignment="1">
      <alignment horizontal="center"/>
    </xf>
    <xf numFmtId="0" fontId="68" fillId="36" borderId="16" xfId="0" applyFont="1" applyFill="1" applyBorder="1" applyAlignment="1">
      <alignment horizontal="center" wrapText="1"/>
    </xf>
    <xf numFmtId="1" fontId="30" fillId="36" borderId="0" xfId="42" applyNumberFormat="1" applyFont="1" applyFill="1" applyAlignment="1">
      <alignment/>
    </xf>
    <xf numFmtId="0" fontId="22" fillId="36" borderId="11" xfId="0" applyFont="1" applyFill="1" applyBorder="1" applyAlignment="1">
      <alignment horizontal="centerContinuous"/>
    </xf>
    <xf numFmtId="0" fontId="22" fillId="36" borderId="13" xfId="0" applyFont="1" applyFill="1" applyBorder="1" applyAlignment="1">
      <alignment textRotation="91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167" fontId="70" fillId="0" borderId="0" xfId="42" applyNumberFormat="1" applyFont="1" applyFill="1" applyAlignment="1">
      <alignment/>
    </xf>
    <xf numFmtId="170" fontId="0" fillId="0" borderId="0" xfId="0" applyNumberFormat="1" applyFont="1" applyAlignment="1">
      <alignment/>
    </xf>
    <xf numFmtId="170" fontId="0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left"/>
    </xf>
    <xf numFmtId="170" fontId="7" fillId="37" borderId="0" xfId="0" applyNumberFormat="1" applyFont="1" applyFill="1" applyAlignment="1">
      <alignment/>
    </xf>
    <xf numFmtId="14" fontId="7" fillId="37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3" borderId="0" xfId="45" applyFill="1" applyAlignment="1">
      <alignment horizontal="right"/>
    </xf>
    <xf numFmtId="42" fontId="0" fillId="33" borderId="0" xfId="0" applyNumberFormat="1" applyFill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42" fontId="0" fillId="0" borderId="16" xfId="45" applyBorder="1" applyAlignment="1">
      <alignment horizontal="right"/>
    </xf>
    <xf numFmtId="0" fontId="0" fillId="0" borderId="16" xfId="0" applyFont="1" applyBorder="1" applyAlignment="1">
      <alignment/>
    </xf>
    <xf numFmtId="42" fontId="0" fillId="0" borderId="16" xfId="0" applyNumberFormat="1" applyBorder="1" applyAlignment="1">
      <alignment/>
    </xf>
    <xf numFmtId="14" fontId="56" fillId="37" borderId="0" xfId="0" applyNumberFormat="1" applyFont="1" applyFill="1" applyAlignment="1">
      <alignment horizontal="left"/>
    </xf>
    <xf numFmtId="42" fontId="0" fillId="0" borderId="0" xfId="45" applyAlignment="1">
      <alignment horizontal="right"/>
    </xf>
    <xf numFmtId="42" fontId="0" fillId="0" borderId="0" xfId="0" applyNumberFormat="1" applyFont="1" applyAlignment="1">
      <alignment/>
    </xf>
    <xf numFmtId="42" fontId="0" fillId="0" borderId="0" xfId="45" applyFont="1" applyAlignment="1">
      <alignment horizontal="right" vertical="top"/>
    </xf>
    <xf numFmtId="0" fontId="3" fillId="0" borderId="0" xfId="0" applyFont="1" applyAlignment="1">
      <alignment horizontal="center" wrapText="1"/>
    </xf>
    <xf numFmtId="42" fontId="3" fillId="0" borderId="0" xfId="0" applyNumberFormat="1" applyFont="1" applyAlignment="1">
      <alignment horizontal="center" wrapText="1"/>
    </xf>
    <xf numFmtId="42" fontId="0" fillId="0" borderId="0" xfId="45" applyFont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" fontId="3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2" fontId="0" fillId="0" borderId="0" xfId="45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3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0" fontId="72" fillId="0" borderId="0" xfId="0" applyFont="1" applyFill="1" applyBorder="1" applyAlignment="1">
      <alignment vertical="top"/>
    </xf>
    <xf numFmtId="44" fontId="0" fillId="0" borderId="0" xfId="44" applyFont="1" applyFill="1" applyBorder="1" applyAlignment="1" applyProtection="1">
      <alignment vertical="top"/>
      <protection locked="0"/>
    </xf>
    <xf numFmtId="170" fontId="56" fillId="37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/>
    </xf>
    <xf numFmtId="42" fontId="3" fillId="0" borderId="0" xfId="45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center" vertical="top"/>
    </xf>
    <xf numFmtId="0" fontId="0" fillId="0" borderId="0" xfId="55" applyAlignment="1">
      <alignment vertical="top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3" fillId="0" borderId="0" xfId="0" applyNumberFormat="1" applyFont="1" applyAlignment="1">
      <alignment horizontal="center" wrapText="1"/>
    </xf>
    <xf numFmtId="0" fontId="3" fillId="36" borderId="10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42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Alignment="1">
      <alignment vertical="top"/>
    </xf>
    <xf numFmtId="6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vertical="top"/>
    </xf>
    <xf numFmtId="0" fontId="26" fillId="0" borderId="0" xfId="0" applyFont="1" applyAlignment="1">
      <alignment horizontal="center"/>
    </xf>
    <xf numFmtId="0" fontId="73" fillId="0" borderId="0" xfId="0" applyFont="1" applyFill="1" applyAlignment="1">
      <alignment/>
    </xf>
    <xf numFmtId="167" fontId="74" fillId="0" borderId="0" xfId="42" applyNumberFormat="1" applyFont="1" applyFill="1" applyAlignment="1">
      <alignment/>
    </xf>
    <xf numFmtId="170" fontId="75" fillId="0" borderId="0" xfId="0" applyNumberFormat="1" applyFont="1" applyAlignment="1">
      <alignment/>
    </xf>
    <xf numFmtId="170" fontId="75" fillId="33" borderId="0" xfId="0" applyNumberFormat="1" applyFont="1" applyFill="1" applyAlignment="1">
      <alignment/>
    </xf>
    <xf numFmtId="14" fontId="21" fillId="33" borderId="0" xfId="0" applyNumberFormat="1" applyFont="1" applyFill="1" applyAlignment="1">
      <alignment horizontal="left"/>
    </xf>
    <xf numFmtId="14" fontId="67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6" fillId="0" borderId="13" xfId="0" applyNumberFormat="1" applyFont="1" applyBorder="1" applyAlignment="1">
      <alignment/>
    </xf>
    <xf numFmtId="0" fontId="6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6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36" borderId="1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2" fontId="0" fillId="0" borderId="0" xfId="0" applyNumberFormat="1" applyAlignment="1">
      <alignment horizontal="center"/>
    </xf>
    <xf numFmtId="14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75" fillId="0" borderId="0" xfId="0" applyFont="1" applyAlignment="1">
      <alignment/>
    </xf>
    <xf numFmtId="14" fontId="75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43" fillId="0" borderId="0" xfId="0" applyFont="1" applyFill="1" applyBorder="1" applyAlignment="1">
      <alignment vertical="top"/>
    </xf>
    <xf numFmtId="6" fontId="21" fillId="0" borderId="0" xfId="0" applyNumberFormat="1" applyFont="1" applyAlignment="1">
      <alignment horizontal="center"/>
    </xf>
    <xf numFmtId="42" fontId="75" fillId="0" borderId="0" xfId="45" applyFont="1" applyFill="1" applyBorder="1" applyAlignment="1">
      <alignment horizontal="left" vertical="top"/>
    </xf>
    <xf numFmtId="0" fontId="75" fillId="0" borderId="0" xfId="0" applyFont="1" applyAlignment="1">
      <alignment horizontal="center"/>
    </xf>
    <xf numFmtId="1" fontId="7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1" fontId="56" fillId="0" borderId="0" xfId="42" applyNumberFormat="1" applyFont="1" applyAlignment="1">
      <alignment/>
    </xf>
    <xf numFmtId="0" fontId="21" fillId="0" borderId="0" xfId="0" applyFont="1" applyAlignment="1">
      <alignment/>
    </xf>
    <xf numFmtId="1" fontId="75" fillId="0" borderId="0" xfId="0" applyNumberFormat="1" applyFont="1" applyAlignment="1">
      <alignment/>
    </xf>
    <xf numFmtId="0" fontId="3" fillId="0" borderId="0" xfId="0" applyFont="1" applyAlignment="1">
      <alignment/>
    </xf>
    <xf numFmtId="6" fontId="67" fillId="0" borderId="0" xfId="0" applyNumberFormat="1" applyFont="1" applyAlignment="1">
      <alignment/>
    </xf>
    <xf numFmtId="0" fontId="76" fillId="0" borderId="0" xfId="0" applyFont="1" applyAlignment="1">
      <alignment/>
    </xf>
    <xf numFmtId="167" fontId="77" fillId="0" borderId="0" xfId="42" applyNumberFormat="1" applyFont="1" applyAlignment="1">
      <alignment/>
    </xf>
    <xf numFmtId="164" fontId="117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18" fillId="0" borderId="0" xfId="0" applyFont="1" applyAlignment="1">
      <alignment horizontal="center"/>
    </xf>
    <xf numFmtId="0" fontId="119" fillId="0" borderId="0" xfId="0" applyFont="1" applyFill="1" applyAlignment="1">
      <alignment/>
    </xf>
    <xf numFmtId="0" fontId="120" fillId="0" borderId="0" xfId="0" applyFont="1" applyAlignment="1">
      <alignment/>
    </xf>
    <xf numFmtId="167" fontId="121" fillId="0" borderId="0" xfId="42" applyNumberFormat="1" applyFont="1" applyAlignment="1">
      <alignment/>
    </xf>
    <xf numFmtId="167" fontId="122" fillId="0" borderId="0" xfId="42" applyNumberFormat="1" applyFont="1" applyFill="1" applyAlignment="1">
      <alignment/>
    </xf>
    <xf numFmtId="170" fontId="123" fillId="0" borderId="0" xfId="0" applyNumberFormat="1" applyFont="1" applyAlignment="1">
      <alignment/>
    </xf>
    <xf numFmtId="170" fontId="123" fillId="33" borderId="0" xfId="0" applyNumberFormat="1" applyFont="1" applyFill="1" applyAlignment="1">
      <alignment/>
    </xf>
    <xf numFmtId="14" fontId="121" fillId="33" borderId="0" xfId="0" applyNumberFormat="1" applyFont="1" applyFill="1" applyAlignment="1">
      <alignment horizontal="left"/>
    </xf>
    <xf numFmtId="170" fontId="117" fillId="37" borderId="0" xfId="0" applyNumberFormat="1" applyFont="1" applyFill="1" applyAlignment="1">
      <alignment/>
    </xf>
    <xf numFmtId="14" fontId="117" fillId="37" borderId="0" xfId="0" applyNumberFormat="1" applyFont="1" applyFill="1" applyAlignment="1">
      <alignment horizontal="left"/>
    </xf>
    <xf numFmtId="14" fontId="120" fillId="0" borderId="0" xfId="0" applyNumberFormat="1" applyFont="1" applyAlignment="1">
      <alignment/>
    </xf>
    <xf numFmtId="164" fontId="117" fillId="0" borderId="13" xfId="0" applyNumberFormat="1" applyFont="1" applyBorder="1" applyAlignment="1">
      <alignment/>
    </xf>
    <xf numFmtId="1" fontId="117" fillId="0" borderId="0" xfId="42" applyNumberFormat="1" applyFont="1" applyAlignment="1">
      <alignment/>
    </xf>
    <xf numFmtId="0" fontId="124" fillId="0" borderId="0" xfId="0" applyFont="1" applyAlignment="1">
      <alignment horizontal="center"/>
    </xf>
    <xf numFmtId="0" fontId="125" fillId="0" borderId="0" xfId="0" applyFont="1" applyFill="1" applyAlignment="1">
      <alignment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167" fontId="129" fillId="0" borderId="0" xfId="42" applyNumberFormat="1" applyFont="1" applyFill="1" applyAlignment="1">
      <alignment/>
    </xf>
    <xf numFmtId="14" fontId="126" fillId="0" borderId="0" xfId="0" applyNumberFormat="1" applyFont="1" applyAlignment="1">
      <alignment/>
    </xf>
    <xf numFmtId="170" fontId="126" fillId="33" borderId="0" xfId="0" applyNumberFormat="1" applyFont="1" applyFill="1" applyAlignment="1">
      <alignment/>
    </xf>
    <xf numFmtId="14" fontId="128" fillId="33" borderId="0" xfId="0" applyNumberFormat="1" applyFont="1" applyFill="1" applyAlignment="1">
      <alignment horizontal="left"/>
    </xf>
    <xf numFmtId="170" fontId="130" fillId="37" borderId="0" xfId="0" applyNumberFormat="1" applyFont="1" applyFill="1" applyAlignment="1">
      <alignment/>
    </xf>
    <xf numFmtId="14" fontId="130" fillId="37" borderId="0" xfId="0" applyNumberFormat="1" applyFont="1" applyFill="1" applyAlignment="1">
      <alignment horizontal="left"/>
    </xf>
    <xf numFmtId="14" fontId="127" fillId="0" borderId="0" xfId="0" applyNumberFormat="1" applyFont="1" applyAlignment="1">
      <alignment/>
    </xf>
    <xf numFmtId="164" fontId="130" fillId="0" borderId="0" xfId="0" applyNumberFormat="1" applyFont="1" applyAlignment="1">
      <alignment/>
    </xf>
    <xf numFmtId="164" fontId="130" fillId="0" borderId="13" xfId="0" applyNumberFormat="1" applyFont="1" applyBorder="1" applyAlignment="1">
      <alignment/>
    </xf>
    <xf numFmtId="1" fontId="126" fillId="0" borderId="0" xfId="0" applyNumberFormat="1" applyFont="1" applyAlignment="1">
      <alignment/>
    </xf>
    <xf numFmtId="1" fontId="130" fillId="0" borderId="0" xfId="42" applyNumberFormat="1" applyFont="1" applyAlignment="1">
      <alignment/>
    </xf>
    <xf numFmtId="167" fontId="130" fillId="0" borderId="0" xfId="42" applyNumberFormat="1" applyFont="1" applyAlignment="1">
      <alignment/>
    </xf>
    <xf numFmtId="0" fontId="127" fillId="34" borderId="0" xfId="0" applyFont="1" applyFill="1" applyAlignment="1">
      <alignment/>
    </xf>
    <xf numFmtId="164" fontId="12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ob 1501and1550_2007ETC_Cost Basis-Fn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100</v>
      </c>
      <c r="B1" s="17"/>
    </row>
    <row r="2" spans="1:2" ht="20.25">
      <c r="A2" s="19"/>
      <c r="B2" s="20"/>
    </row>
    <row r="3" spans="1:5" s="30" customFormat="1" ht="18">
      <c r="A3" s="121" t="s">
        <v>16</v>
      </c>
      <c r="B3" s="21"/>
      <c r="C3" s="9"/>
      <c r="E3" s="9"/>
    </row>
    <row r="4" spans="1:5" s="30" customFormat="1" ht="18">
      <c r="A4" s="121" t="s">
        <v>26</v>
      </c>
      <c r="B4" s="21"/>
      <c r="C4" s="9"/>
      <c r="E4" s="9"/>
    </row>
    <row r="5" spans="1:5" s="30" customFormat="1" ht="18">
      <c r="A5" s="121" t="s">
        <v>27</v>
      </c>
      <c r="B5" s="21"/>
      <c r="C5" s="9"/>
      <c r="E5" s="9"/>
    </row>
    <row r="6" spans="1:5" s="30" customFormat="1" ht="18">
      <c r="A6" s="121" t="s">
        <v>23</v>
      </c>
      <c r="B6" s="21"/>
      <c r="C6" s="9"/>
      <c r="E6" s="9"/>
    </row>
    <row r="7" spans="1:5" s="30" customFormat="1" ht="15.75">
      <c r="A7" s="64" t="s">
        <v>212</v>
      </c>
      <c r="B7" s="21"/>
      <c r="C7" s="9"/>
      <c r="E7" s="9"/>
    </row>
    <row r="8" spans="1:2" ht="12.75">
      <c r="A8" s="19"/>
      <c r="B8" s="22"/>
    </row>
    <row r="9" spans="1:2" ht="12.75">
      <c r="A9" s="19" t="s">
        <v>139</v>
      </c>
      <c r="B9" s="22"/>
    </row>
    <row r="10" spans="1:6" ht="131.25" customHeight="1">
      <c r="A10" s="19"/>
      <c r="B10" s="49" t="s">
        <v>29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149</v>
      </c>
      <c r="B12" s="22"/>
    </row>
    <row r="13" spans="1:2" ht="12.75">
      <c r="A13" s="19"/>
      <c r="B13" s="240" t="s">
        <v>30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150</v>
      </c>
      <c r="B19" s="22"/>
    </row>
    <row r="20" spans="1:2" ht="12.75">
      <c r="A20" s="19"/>
      <c r="B20" s="24" t="s">
        <v>167</v>
      </c>
    </row>
    <row r="21" spans="1:2" ht="12.75">
      <c r="A21" s="19"/>
      <c r="B21" s="24" t="s">
        <v>166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167</v>
      </c>
    </row>
    <row r="25" spans="1:2" ht="12.75">
      <c r="A25" s="19"/>
      <c r="B25" s="24" t="s">
        <v>168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170</v>
      </c>
      <c r="E28" s="45" t="s">
        <v>148</v>
      </c>
    </row>
    <row r="29" spans="1:2" ht="12.75">
      <c r="A29" s="19"/>
      <c r="B29" s="24" t="s">
        <v>169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619"/>
  <sheetViews>
    <sheetView tabSelected="1" zoomScalePageLayoutView="0" workbookViewId="0" topLeftCell="B1">
      <selection activeCell="A7" sqref="A7"/>
    </sheetView>
  </sheetViews>
  <sheetFormatPr defaultColWidth="8.8515625" defaultRowHeight="12.75"/>
  <cols>
    <col min="1" max="1" width="7.00390625" style="0" customWidth="1"/>
    <col min="2" max="2" width="6.421875" style="0" customWidth="1"/>
    <col min="3" max="3" width="2.421875" style="0" customWidth="1"/>
    <col min="4" max="4" width="34.7109375" style="0" customWidth="1"/>
    <col min="5" max="5" width="11.421875" style="0" customWidth="1"/>
    <col min="6" max="6" width="8.7109375" style="152" customWidth="1"/>
    <col min="7" max="7" width="4.8515625" style="166" customWidth="1"/>
    <col min="8" max="10" width="3.7109375" style="166" customWidth="1"/>
    <col min="11" max="11" width="11.421875" style="166" customWidth="1"/>
    <col min="12" max="12" width="11.140625" style="0" hidden="1" customWidth="1"/>
    <col min="13" max="13" width="10.00390625" style="0" hidden="1" customWidth="1"/>
    <col min="14" max="18" width="1.28515625" style="0" customWidth="1"/>
    <col min="19" max="19" width="4.7109375" style="0" customWidth="1"/>
    <col min="20" max="20" width="5.7109375" style="42" bestFit="1" customWidth="1"/>
    <col min="21" max="24" width="4.421875" style="42" customWidth="1"/>
    <col min="25" max="25" width="4.421875" style="0" customWidth="1"/>
    <col min="26" max="26" width="5.421875" style="0" customWidth="1"/>
    <col min="27" max="28" width="4.421875" style="0" hidden="1" customWidth="1"/>
    <col min="29" max="30" width="4.421875" style="0" customWidth="1"/>
    <col min="31" max="31" width="5.140625" style="0" customWidth="1"/>
    <col min="32" max="32" width="7.421875" style="0" customWidth="1"/>
    <col min="33" max="34" width="4.421875" style="0" customWidth="1"/>
    <col min="35" max="38" width="4.421875" style="0" hidden="1" customWidth="1"/>
    <col min="39" max="39" width="1.1484375" style="0" customWidth="1"/>
    <col min="40" max="40" width="14.57421875" style="0" customWidth="1"/>
    <col min="41" max="41" width="9.140625" style="0" bestFit="1" customWidth="1"/>
    <col min="42" max="65" width="3.421875" style="0" hidden="1" customWidth="1"/>
    <col min="66" max="66" width="0" style="0" hidden="1" customWidth="1"/>
    <col min="67" max="68" width="9.421875" style="0" hidden="1" customWidth="1"/>
    <col min="69" max="70" width="0" style="0" hidden="1" customWidth="1"/>
    <col min="71" max="71" width="11.421875" style="0" customWidth="1"/>
  </cols>
  <sheetData>
    <row r="1" spans="2:19" ht="18.75">
      <c r="B1" s="83" t="str">
        <f>+'Tab A Description'!A3</f>
        <v>Cost Center: 9418</v>
      </c>
      <c r="C1" s="83"/>
      <c r="D1" s="83"/>
      <c r="E1" s="83"/>
      <c r="F1" s="142"/>
      <c r="G1" s="154"/>
      <c r="H1" s="154"/>
      <c r="I1" s="154"/>
      <c r="J1" s="154"/>
      <c r="K1" s="154"/>
      <c r="L1" s="83"/>
      <c r="M1" s="83"/>
      <c r="N1" s="83"/>
      <c r="O1" s="83"/>
      <c r="P1" s="83"/>
      <c r="Q1" s="83"/>
      <c r="R1" s="83"/>
      <c r="S1" s="83"/>
    </row>
    <row r="2" spans="2:22" s="35" customFormat="1" ht="17.25" customHeight="1">
      <c r="B2" s="83" t="str">
        <f>+'Tab A Description'!A4</f>
        <v>Job Number: 2460</v>
      </c>
      <c r="C2" s="84"/>
      <c r="D2" s="84"/>
      <c r="E2" s="84"/>
      <c r="F2" s="143"/>
      <c r="G2" s="155"/>
      <c r="H2" s="155"/>
      <c r="I2" s="155"/>
      <c r="J2" s="155"/>
      <c r="K2" s="155"/>
      <c r="L2" s="84"/>
      <c r="M2" s="84"/>
      <c r="N2" s="84"/>
      <c r="O2" s="84"/>
      <c r="P2" s="84"/>
      <c r="Q2" s="84"/>
      <c r="R2" s="84"/>
      <c r="S2" s="84"/>
      <c r="T2" s="6"/>
      <c r="V2" s="6"/>
    </row>
    <row r="3" spans="2:22" s="35" customFormat="1" ht="17.25" customHeight="1">
      <c r="B3" s="83" t="str">
        <f>+'Tab A Description'!A5</f>
        <v>Job Title: NBI Armor</v>
      </c>
      <c r="C3" s="84"/>
      <c r="D3" s="84"/>
      <c r="E3" s="84"/>
      <c r="F3" s="143"/>
      <c r="G3" s="155"/>
      <c r="H3" s="155"/>
      <c r="I3" s="155"/>
      <c r="J3" s="155"/>
      <c r="K3" s="155"/>
      <c r="L3" s="84"/>
      <c r="M3" s="84"/>
      <c r="N3" s="84"/>
      <c r="O3" s="84"/>
      <c r="P3" s="84"/>
      <c r="Q3" s="84"/>
      <c r="R3" s="84"/>
      <c r="S3" s="84"/>
      <c r="T3" s="6"/>
      <c r="V3" s="6"/>
    </row>
    <row r="4" spans="2:22" s="35" customFormat="1" ht="17.25" customHeight="1" thickBot="1">
      <c r="B4" s="83" t="str">
        <f>+'Tab A Description'!A6</f>
        <v>Job Manager: Craig Priniski</v>
      </c>
      <c r="C4" s="84"/>
      <c r="D4" s="84"/>
      <c r="E4" s="84"/>
      <c r="F4" s="143"/>
      <c r="G4" s="155"/>
      <c r="H4" s="155"/>
      <c r="I4" s="155"/>
      <c r="J4" s="155"/>
      <c r="K4" s="155"/>
      <c r="L4" s="84"/>
      <c r="M4" s="84"/>
      <c r="N4" s="84"/>
      <c r="O4" s="84"/>
      <c r="P4" s="84"/>
      <c r="Q4" s="84"/>
      <c r="R4" s="84"/>
      <c r="S4" s="84"/>
      <c r="T4" s="6"/>
      <c r="V4" s="6"/>
    </row>
    <row r="5" spans="2:40" ht="15" customHeight="1" thickBot="1">
      <c r="B5" s="8"/>
      <c r="C5" s="36"/>
      <c r="D5" s="36"/>
      <c r="E5" s="36"/>
      <c r="F5" s="144"/>
      <c r="G5" s="156"/>
      <c r="H5" s="156"/>
      <c r="I5" s="156"/>
      <c r="J5" s="156"/>
      <c r="K5" s="156"/>
      <c r="L5" s="36"/>
      <c r="M5" s="36"/>
      <c r="N5" s="36"/>
      <c r="O5" s="36"/>
      <c r="P5" s="36"/>
      <c r="Q5" s="36"/>
      <c r="R5" s="36"/>
      <c r="S5" s="36"/>
      <c r="T5" s="218" t="s">
        <v>116</v>
      </c>
      <c r="U5" s="219"/>
      <c r="V5" s="219"/>
      <c r="W5" s="219"/>
      <c r="X5" s="219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1"/>
      <c r="AM5" s="8"/>
      <c r="AN5" s="8"/>
    </row>
    <row r="6" spans="1:65" s="32" customFormat="1" ht="22.5" customHeight="1" thickBot="1">
      <c r="A6" s="229"/>
      <c r="B6" s="230"/>
      <c r="C6" s="230"/>
      <c r="D6" s="230"/>
      <c r="E6" s="231"/>
      <c r="F6" s="232" t="s">
        <v>187</v>
      </c>
      <c r="G6" s="233"/>
      <c r="H6" s="233"/>
      <c r="I6" s="233"/>
      <c r="J6" s="233"/>
      <c r="K6" s="233"/>
      <c r="L6" s="234"/>
      <c r="M6" s="235"/>
      <c r="N6" s="169"/>
      <c r="O6" s="169"/>
      <c r="P6" s="169"/>
      <c r="Q6" s="169"/>
      <c r="R6" s="169"/>
      <c r="S6" s="92"/>
      <c r="T6" s="87" t="s">
        <v>214</v>
      </c>
      <c r="U6" s="88"/>
      <c r="V6" s="88"/>
      <c r="W6" s="88"/>
      <c r="X6" s="89"/>
      <c r="Y6" s="108" t="s">
        <v>151</v>
      </c>
      <c r="Z6" s="90"/>
      <c r="AA6" s="90"/>
      <c r="AB6" s="90"/>
      <c r="AC6" s="90"/>
      <c r="AD6" s="90"/>
      <c r="AE6" s="90"/>
      <c r="AF6" s="90"/>
      <c r="AG6" s="90"/>
      <c r="AH6" s="90"/>
      <c r="AI6" s="91"/>
      <c r="AJ6" s="90"/>
      <c r="AK6" s="90"/>
      <c r="AL6" s="91"/>
      <c r="AM6" s="31"/>
      <c r="AP6" s="122" t="s">
        <v>101</v>
      </c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122" t="s">
        <v>102</v>
      </c>
      <c r="BC6" s="123"/>
      <c r="BD6" s="125"/>
      <c r="BE6" s="125"/>
      <c r="BF6" s="125"/>
      <c r="BG6" s="125"/>
      <c r="BH6" s="125"/>
      <c r="BI6" s="125"/>
      <c r="BJ6" s="125"/>
      <c r="BK6" s="125"/>
      <c r="BL6" s="125"/>
      <c r="BM6" s="126"/>
    </row>
    <row r="7" spans="1:39" s="32" customFormat="1" ht="25.5" customHeight="1" thickBot="1">
      <c r="A7" s="228"/>
      <c r="B7" s="222" t="s">
        <v>117</v>
      </c>
      <c r="C7" s="222"/>
      <c r="D7" s="222"/>
      <c r="E7" s="224"/>
      <c r="F7" s="227" t="s">
        <v>113</v>
      </c>
      <c r="G7" s="215"/>
      <c r="H7" s="216"/>
      <c r="I7" s="216"/>
      <c r="J7" s="216"/>
      <c r="K7" s="217"/>
      <c r="L7" s="201" t="s">
        <v>112</v>
      </c>
      <c r="M7" s="202"/>
      <c r="N7" s="170"/>
      <c r="O7" s="170"/>
      <c r="P7" s="170"/>
      <c r="Q7" s="170"/>
      <c r="R7" s="170"/>
      <c r="S7" s="37"/>
      <c r="T7" s="43">
        <v>1.308</v>
      </c>
      <c r="U7" s="47">
        <v>1000</v>
      </c>
      <c r="V7" s="47">
        <v>1716</v>
      </c>
      <c r="W7" s="47">
        <v>1716</v>
      </c>
      <c r="X7" s="48">
        <v>1716</v>
      </c>
      <c r="Y7" s="33">
        <v>168.7</v>
      </c>
      <c r="Z7" s="34">
        <v>168.7</v>
      </c>
      <c r="AA7" s="34">
        <v>156.5</v>
      </c>
      <c r="AB7" s="34">
        <v>128.59</v>
      </c>
      <c r="AC7" s="34">
        <v>108.44</v>
      </c>
      <c r="AD7" s="34">
        <v>78.33</v>
      </c>
      <c r="AE7" s="34">
        <v>180.79</v>
      </c>
      <c r="AF7" s="34"/>
      <c r="AG7" s="34"/>
      <c r="AH7" s="34"/>
      <c r="AI7" s="34">
        <v>116.7</v>
      </c>
      <c r="AJ7" s="106"/>
      <c r="AK7" s="106"/>
      <c r="AL7" s="106"/>
      <c r="AM7" s="31"/>
    </row>
    <row r="8" spans="1:72" s="38" customFormat="1" ht="90" customHeight="1" thickBot="1">
      <c r="A8" s="225" t="s">
        <v>109</v>
      </c>
      <c r="B8" s="226" t="s">
        <v>115</v>
      </c>
      <c r="C8" s="223"/>
      <c r="D8" s="226"/>
      <c r="E8" s="226" t="s">
        <v>32</v>
      </c>
      <c r="F8" s="268" t="s">
        <v>31</v>
      </c>
      <c r="G8" s="203" t="s">
        <v>22</v>
      </c>
      <c r="H8" s="204"/>
      <c r="I8" s="204"/>
      <c r="J8" s="204"/>
      <c r="K8" s="205" t="s">
        <v>111</v>
      </c>
      <c r="L8" s="189" t="s">
        <v>188</v>
      </c>
      <c r="M8" s="189" t="s">
        <v>189</v>
      </c>
      <c r="N8" s="171"/>
      <c r="O8" s="171"/>
      <c r="P8" s="171"/>
      <c r="Q8" s="171"/>
      <c r="R8" s="171"/>
      <c r="S8" s="206" t="s">
        <v>114</v>
      </c>
      <c r="T8" s="207" t="s">
        <v>185</v>
      </c>
      <c r="U8" s="208" t="s">
        <v>186</v>
      </c>
      <c r="V8" s="208" t="s">
        <v>184</v>
      </c>
      <c r="W8" s="208" t="s">
        <v>182</v>
      </c>
      <c r="X8" s="209" t="s">
        <v>183</v>
      </c>
      <c r="Y8" s="210" t="s">
        <v>190</v>
      </c>
      <c r="Z8" s="211" t="s">
        <v>191</v>
      </c>
      <c r="AA8" s="211" t="s">
        <v>192</v>
      </c>
      <c r="AB8" s="211" t="s">
        <v>193</v>
      </c>
      <c r="AC8" s="211" t="s">
        <v>194</v>
      </c>
      <c r="AD8" s="211" t="s">
        <v>195</v>
      </c>
      <c r="AE8" s="211" t="s">
        <v>196</v>
      </c>
      <c r="AF8" s="211" t="s">
        <v>80</v>
      </c>
      <c r="AG8" s="211" t="s">
        <v>81</v>
      </c>
      <c r="AH8" s="211" t="s">
        <v>82</v>
      </c>
      <c r="AI8" s="212" t="s">
        <v>83</v>
      </c>
      <c r="AJ8" s="213" t="s">
        <v>90</v>
      </c>
      <c r="AK8" s="213" t="s">
        <v>90</v>
      </c>
      <c r="AL8" s="213" t="s">
        <v>90</v>
      </c>
      <c r="AM8" s="214"/>
      <c r="AN8" s="82" t="s">
        <v>99</v>
      </c>
      <c r="AO8" s="65" t="s">
        <v>171</v>
      </c>
      <c r="AP8" s="186">
        <v>39722</v>
      </c>
      <c r="AQ8" s="186">
        <v>39753</v>
      </c>
      <c r="AR8" s="186">
        <v>39783</v>
      </c>
      <c r="AS8" s="186">
        <v>39814</v>
      </c>
      <c r="AT8" s="186">
        <v>39845</v>
      </c>
      <c r="AU8" s="186">
        <v>39873</v>
      </c>
      <c r="AV8" s="186">
        <v>39904</v>
      </c>
      <c r="AW8" s="186">
        <v>39934</v>
      </c>
      <c r="AX8" s="186">
        <v>39965</v>
      </c>
      <c r="AY8" s="186">
        <v>39995</v>
      </c>
      <c r="AZ8" s="186">
        <v>40026</v>
      </c>
      <c r="BA8" s="186">
        <v>40057</v>
      </c>
      <c r="BB8" s="187">
        <v>40087</v>
      </c>
      <c r="BC8" s="187">
        <v>40118</v>
      </c>
      <c r="BD8" s="187">
        <v>40148</v>
      </c>
      <c r="BE8" s="187">
        <v>40179</v>
      </c>
      <c r="BF8" s="187">
        <v>40210</v>
      </c>
      <c r="BG8" s="187">
        <v>40238</v>
      </c>
      <c r="BH8" s="187">
        <v>40269</v>
      </c>
      <c r="BI8" s="187">
        <v>40299</v>
      </c>
      <c r="BJ8" s="187">
        <v>40330</v>
      </c>
      <c r="BK8" s="187">
        <v>40360</v>
      </c>
      <c r="BL8" s="187">
        <v>40391</v>
      </c>
      <c r="BM8" s="187">
        <v>40422</v>
      </c>
      <c r="BN8" s="127">
        <v>40452</v>
      </c>
      <c r="BO8" s="127">
        <v>40483</v>
      </c>
      <c r="BP8" s="127">
        <v>40513</v>
      </c>
      <c r="BQ8" s="127"/>
      <c r="BS8" s="373" t="s">
        <v>211</v>
      </c>
      <c r="BT8" s="38" t="s">
        <v>213</v>
      </c>
    </row>
    <row r="9" spans="1:51" s="39" customFormat="1" ht="36">
      <c r="A9" s="39" t="s">
        <v>110</v>
      </c>
      <c r="B9" s="188" t="s">
        <v>33</v>
      </c>
      <c r="D9" s="172"/>
      <c r="E9" s="172"/>
      <c r="F9" s="173"/>
      <c r="G9" s="174"/>
      <c r="H9" s="174"/>
      <c r="I9" s="174"/>
      <c r="J9" s="174"/>
      <c r="K9" s="174"/>
      <c r="L9" s="190"/>
      <c r="M9" s="191"/>
      <c r="N9" s="183"/>
      <c r="O9" s="183"/>
      <c r="P9" s="183"/>
      <c r="Q9" s="183"/>
      <c r="R9" s="183"/>
      <c r="S9" s="119"/>
      <c r="T9" s="236">
        <v>1.178</v>
      </c>
      <c r="U9" s="236">
        <v>1.178</v>
      </c>
      <c r="V9" s="236">
        <v>1.617</v>
      </c>
      <c r="W9" s="236">
        <v>1.232</v>
      </c>
      <c r="X9" s="236">
        <v>1.859</v>
      </c>
      <c r="Y9" s="237">
        <v>177.11</v>
      </c>
      <c r="Z9" s="237">
        <v>118.8</v>
      </c>
      <c r="AA9" s="237">
        <v>143.5</v>
      </c>
      <c r="AB9" s="237">
        <v>144.4</v>
      </c>
      <c r="AC9" s="237">
        <v>172.42</v>
      </c>
      <c r="AD9" s="237">
        <v>150.61</v>
      </c>
      <c r="AE9" s="237">
        <v>149.15</v>
      </c>
      <c r="AF9" s="237">
        <v>148.87</v>
      </c>
      <c r="AG9" s="237">
        <v>156.85</v>
      </c>
      <c r="AH9" s="237">
        <v>120.76</v>
      </c>
      <c r="AI9" s="237">
        <v>180.23</v>
      </c>
      <c r="AJ9" s="237">
        <v>150</v>
      </c>
      <c r="AK9" s="237">
        <v>150</v>
      </c>
      <c r="AL9" s="237">
        <v>150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65" s="96" customFormat="1" ht="14.25" customHeight="1">
      <c r="A10" s="102"/>
      <c r="C10" s="104" t="s">
        <v>89</v>
      </c>
      <c r="F10" s="145"/>
      <c r="G10" s="158"/>
      <c r="H10" s="158"/>
      <c r="I10" s="158"/>
      <c r="J10" s="158"/>
      <c r="K10" s="139"/>
      <c r="L10" s="192">
        <f>IF(F10="","",MAX(N10:R10))</f>
      </c>
      <c r="M10" s="193">
        <f>IF(F10="","",+L10+(F10*7/5))</f>
      </c>
      <c r="N10" s="184">
        <f ca="1">IF(K10="",NOW(),K10)</f>
        <v>40346.49970011574</v>
      </c>
      <c r="O10" s="185">
        <f aca="true" ca="1" t="shared" si="0" ref="O10:O22">IF(G10="",NOW(),VLOOKUP(G10,$A$10:$M$134,13))</f>
        <v>40346.49970011574</v>
      </c>
      <c r="P10" s="185">
        <f aca="true" ca="1" t="shared" si="1" ref="P10:P22">IF(H10="",NOW(),VLOOKUP(H10,$A$10:$M$134,13))</f>
        <v>40346.49970011574</v>
      </c>
      <c r="Q10" s="185">
        <f aca="true" ca="1" t="shared" si="2" ref="Q10:Q22">IF(I10="",NOW(),VLOOKUP(I10,$A$10:$M$134,13))</f>
        <v>40346.49970011574</v>
      </c>
      <c r="R10" s="185">
        <f aca="true" ca="1" t="shared" si="3" ref="R10:R22">IF(J10="",NOW(),VLOOKUP(J10,$A$10:$M$134,13))</f>
        <v>40346.49970011574</v>
      </c>
      <c r="T10" s="109"/>
      <c r="U10" s="109"/>
      <c r="V10" s="109"/>
      <c r="W10" s="109"/>
      <c r="X10" s="110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97"/>
      <c r="AN10" s="98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</row>
    <row r="11" spans="1:71" s="96" customFormat="1" ht="14.25" customHeight="1">
      <c r="A11" s="102"/>
      <c r="B11" s="104"/>
      <c r="F11" s="142"/>
      <c r="G11" s="159"/>
      <c r="H11" s="159"/>
      <c r="I11" s="159"/>
      <c r="J11" s="159"/>
      <c r="K11" s="139"/>
      <c r="L11" s="192">
        <f>IF(F11="","",IF(K11="",MAX(N11:R11),K11))</f>
      </c>
      <c r="M11" s="193">
        <f aca="true" t="shared" si="4" ref="M11:M56">IF(F11="","",+L11+(F11*7/5))</f>
      </c>
      <c r="N11" s="184">
        <f ca="1">IF(K11="",NOW(),K11)</f>
        <v>40346.49970011574</v>
      </c>
      <c r="O11" s="185">
        <f ca="1" t="shared" si="0"/>
        <v>40346.49970011574</v>
      </c>
      <c r="P11" s="185">
        <f ca="1" t="shared" si="1"/>
        <v>40346.49970011574</v>
      </c>
      <c r="Q11" s="185">
        <f ca="1" t="shared" si="2"/>
        <v>40346.49970011574</v>
      </c>
      <c r="R11" s="185">
        <f ca="1" t="shared" si="3"/>
        <v>40346.49970011574</v>
      </c>
      <c r="T11" s="109"/>
      <c r="U11" s="109"/>
      <c r="V11" s="109"/>
      <c r="W11" s="109"/>
      <c r="X11" s="110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97"/>
      <c r="AN11" s="98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S11" s="376"/>
    </row>
    <row r="12" spans="1:71" s="96" customFormat="1" ht="12.75">
      <c r="A12" s="102"/>
      <c r="C12" s="103" t="s">
        <v>84</v>
      </c>
      <c r="F12" s="238"/>
      <c r="G12" s="158"/>
      <c r="H12" s="158"/>
      <c r="I12" s="158"/>
      <c r="J12" s="158"/>
      <c r="K12" s="139"/>
      <c r="L12" s="192">
        <f aca="true" t="shared" si="5" ref="L12:L57">IF(F12="","",IF(K12="",MAX(N12:R12),K12))</f>
      </c>
      <c r="M12" s="193">
        <f t="shared" si="4"/>
      </c>
      <c r="N12" s="184">
        <f aca="true" ca="1" t="shared" si="6" ref="N12:N57">IF(K12="",NOW(),K12)</f>
        <v>40346.49970011574</v>
      </c>
      <c r="O12" s="185">
        <f ca="1" t="shared" si="0"/>
        <v>40346.49970011574</v>
      </c>
      <c r="P12" s="185">
        <f ca="1" t="shared" si="1"/>
        <v>40346.49970011574</v>
      </c>
      <c r="Q12" s="185">
        <f ca="1" t="shared" si="2"/>
        <v>40346.49970011574</v>
      </c>
      <c r="R12" s="185">
        <f ca="1" t="shared" si="3"/>
        <v>40346.49970011574</v>
      </c>
      <c r="S12" s="99"/>
      <c r="T12" s="109"/>
      <c r="U12" s="109"/>
      <c r="V12" s="109"/>
      <c r="W12" s="109"/>
      <c r="X12" s="110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97"/>
      <c r="AN12" s="100"/>
      <c r="AO12" s="10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S12" s="376"/>
    </row>
    <row r="13" spans="1:71" s="96" customFormat="1" ht="12.75">
      <c r="A13" s="102">
        <v>1</v>
      </c>
      <c r="B13" s="103"/>
      <c r="D13" s="57" t="s">
        <v>39</v>
      </c>
      <c r="E13" s="96" t="s">
        <v>24</v>
      </c>
      <c r="F13" s="1">
        <v>5</v>
      </c>
      <c r="G13" s="158"/>
      <c r="H13" s="158"/>
      <c r="I13" s="158"/>
      <c r="J13" s="158"/>
      <c r="K13" s="354">
        <v>40035</v>
      </c>
      <c r="L13" s="192">
        <f t="shared" si="5"/>
        <v>40035</v>
      </c>
      <c r="M13" s="193">
        <f t="shared" si="4"/>
        <v>40042</v>
      </c>
      <c r="N13" s="184">
        <f ca="1" t="shared" si="6"/>
        <v>40035</v>
      </c>
      <c r="O13" s="185">
        <f ca="1" t="shared" si="0"/>
        <v>40346.49970011574</v>
      </c>
      <c r="P13" s="185">
        <f ca="1" t="shared" si="1"/>
        <v>40346.49970011574</v>
      </c>
      <c r="Q13" s="185">
        <f ca="1" t="shared" si="2"/>
        <v>40346.49970011574</v>
      </c>
      <c r="R13" s="185">
        <f ca="1" t="shared" si="3"/>
        <v>40346.49970011574</v>
      </c>
      <c r="S13" s="99"/>
      <c r="U13" s="109"/>
      <c r="V13" s="109"/>
      <c r="W13" s="109"/>
      <c r="X13" s="110"/>
      <c r="Y13" s="363"/>
      <c r="Z13" s="364">
        <v>4</v>
      </c>
      <c r="AA13" s="363"/>
      <c r="AB13" s="363"/>
      <c r="AC13" s="363"/>
      <c r="AD13" s="363"/>
      <c r="AE13" s="364">
        <v>20</v>
      </c>
      <c r="AF13" s="363"/>
      <c r="AG13" s="363"/>
      <c r="AH13" s="363"/>
      <c r="AI13" s="175"/>
      <c r="AJ13" s="175"/>
      <c r="AK13" s="175"/>
      <c r="AL13" s="175"/>
      <c r="AM13" s="97"/>
      <c r="AN13" s="100" t="s">
        <v>197</v>
      </c>
      <c r="AO13" s="102">
        <v>8</v>
      </c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S13" s="376"/>
    </row>
    <row r="14" spans="1:71" s="96" customFormat="1" ht="12.75">
      <c r="A14" s="102">
        <f>A13+1</f>
        <v>2</v>
      </c>
      <c r="B14" s="103"/>
      <c r="D14" s="57" t="s">
        <v>5</v>
      </c>
      <c r="E14" s="96" t="s">
        <v>25</v>
      </c>
      <c r="F14" s="1">
        <v>10</v>
      </c>
      <c r="G14" s="158"/>
      <c r="H14" s="158"/>
      <c r="I14" s="158"/>
      <c r="J14" s="158"/>
      <c r="K14" s="354">
        <v>40042</v>
      </c>
      <c r="L14" s="192">
        <f t="shared" si="5"/>
        <v>40042</v>
      </c>
      <c r="M14" s="193">
        <f t="shared" si="4"/>
        <v>40056</v>
      </c>
      <c r="N14" s="184">
        <f ca="1" t="shared" si="6"/>
        <v>40042</v>
      </c>
      <c r="O14" s="185">
        <f ca="1" t="shared" si="0"/>
        <v>40346.49970011574</v>
      </c>
      <c r="P14" s="185">
        <f ca="1" t="shared" si="1"/>
        <v>40346.49970011574</v>
      </c>
      <c r="Q14" s="185">
        <f ca="1" t="shared" si="2"/>
        <v>40346.49970011574</v>
      </c>
      <c r="R14" s="185">
        <f ca="1" t="shared" si="3"/>
        <v>40346.49970011574</v>
      </c>
      <c r="S14" s="99"/>
      <c r="T14" s="109"/>
      <c r="U14" s="109"/>
      <c r="V14" s="109"/>
      <c r="W14" s="109"/>
      <c r="X14" s="110"/>
      <c r="Y14" s="363"/>
      <c r="Z14" s="364">
        <v>40</v>
      </c>
      <c r="AA14" s="363"/>
      <c r="AB14" s="363"/>
      <c r="AC14" s="363"/>
      <c r="AD14" s="363"/>
      <c r="AE14" s="364">
        <v>64</v>
      </c>
      <c r="AF14" s="363"/>
      <c r="AG14" s="363"/>
      <c r="AH14" s="363"/>
      <c r="AI14" s="175"/>
      <c r="AJ14" s="175"/>
      <c r="AK14" s="175"/>
      <c r="AL14" s="175"/>
      <c r="AM14" s="97"/>
      <c r="AN14" s="100" t="s">
        <v>197</v>
      </c>
      <c r="AO14" s="102">
        <v>8</v>
      </c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S14" s="376"/>
    </row>
    <row r="15" spans="1:71" s="96" customFormat="1" ht="12.75">
      <c r="A15" s="102">
        <f aca="true" t="shared" si="7" ref="A15:A64">A14+1</f>
        <v>3</v>
      </c>
      <c r="B15" s="103"/>
      <c r="D15" s="57" t="s">
        <v>40</v>
      </c>
      <c r="E15" s="101" t="s">
        <v>24</v>
      </c>
      <c r="F15" s="1">
        <v>15</v>
      </c>
      <c r="G15" s="158"/>
      <c r="H15" s="158"/>
      <c r="I15" s="158"/>
      <c r="J15" s="158"/>
      <c r="K15" s="354">
        <v>40042</v>
      </c>
      <c r="L15" s="192">
        <f t="shared" si="5"/>
        <v>40042</v>
      </c>
      <c r="M15" s="193">
        <f t="shared" si="4"/>
        <v>40063</v>
      </c>
      <c r="N15" s="184">
        <f ca="1" t="shared" si="6"/>
        <v>40042</v>
      </c>
      <c r="O15" s="185">
        <f ca="1" t="shared" si="0"/>
        <v>40346.49970011574</v>
      </c>
      <c r="P15" s="185">
        <f ca="1" t="shared" si="1"/>
        <v>40346.49970011574</v>
      </c>
      <c r="Q15" s="185">
        <f ca="1" t="shared" si="2"/>
        <v>40346.49970011574</v>
      </c>
      <c r="R15" s="185">
        <f ca="1" t="shared" si="3"/>
        <v>40346.49970011574</v>
      </c>
      <c r="S15" s="99"/>
      <c r="T15" s="109"/>
      <c r="U15" s="109"/>
      <c r="V15" s="109"/>
      <c r="W15" s="109"/>
      <c r="X15" s="110"/>
      <c r="Y15" s="363"/>
      <c r="Z15" s="364">
        <v>60</v>
      </c>
      <c r="AA15" s="363"/>
      <c r="AB15" s="363"/>
      <c r="AC15" s="363"/>
      <c r="AD15" s="363"/>
      <c r="AE15" s="364">
        <v>60</v>
      </c>
      <c r="AF15" s="363"/>
      <c r="AG15" s="363"/>
      <c r="AH15" s="363"/>
      <c r="AI15" s="175"/>
      <c r="AJ15" s="175"/>
      <c r="AK15" s="175"/>
      <c r="AL15" s="175"/>
      <c r="AM15" s="97"/>
      <c r="AN15" s="100" t="s">
        <v>197</v>
      </c>
      <c r="AO15" s="102">
        <v>8</v>
      </c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S15" s="376"/>
    </row>
    <row r="16" spans="1:71" s="96" customFormat="1" ht="12.75">
      <c r="A16" s="102">
        <f t="shared" si="7"/>
        <v>4</v>
      </c>
      <c r="B16" s="103"/>
      <c r="D16" s="57" t="s">
        <v>41</v>
      </c>
      <c r="E16" s="96" t="s">
        <v>25</v>
      </c>
      <c r="F16" s="1">
        <v>10</v>
      </c>
      <c r="G16" s="158"/>
      <c r="H16" s="158"/>
      <c r="I16" s="158"/>
      <c r="J16" s="158"/>
      <c r="K16" s="354">
        <v>40056</v>
      </c>
      <c r="L16" s="192">
        <f t="shared" si="5"/>
        <v>40056</v>
      </c>
      <c r="M16" s="193">
        <f t="shared" si="4"/>
        <v>40070</v>
      </c>
      <c r="N16" s="184">
        <f ca="1" t="shared" si="6"/>
        <v>40056</v>
      </c>
      <c r="O16" s="185">
        <f ca="1" t="shared" si="0"/>
        <v>40346.49970011574</v>
      </c>
      <c r="P16" s="185">
        <f ca="1" t="shared" si="1"/>
        <v>40346.49970011574</v>
      </c>
      <c r="Q16" s="185">
        <f ca="1" t="shared" si="2"/>
        <v>40346.49970011574</v>
      </c>
      <c r="R16" s="185">
        <f ca="1" t="shared" si="3"/>
        <v>40346.49970011574</v>
      </c>
      <c r="S16" s="99"/>
      <c r="T16" s="109"/>
      <c r="U16" s="109"/>
      <c r="V16" s="109"/>
      <c r="W16" s="109"/>
      <c r="X16" s="110"/>
      <c r="Y16" s="363"/>
      <c r="Z16" s="364">
        <v>80</v>
      </c>
      <c r="AA16" s="363"/>
      <c r="AB16" s="363"/>
      <c r="AC16" s="363"/>
      <c r="AD16" s="363"/>
      <c r="AE16" s="364">
        <v>40</v>
      </c>
      <c r="AF16" s="363"/>
      <c r="AG16" s="363"/>
      <c r="AH16" s="363"/>
      <c r="AI16" s="175"/>
      <c r="AJ16" s="175"/>
      <c r="AK16" s="175"/>
      <c r="AL16" s="175"/>
      <c r="AM16" s="97"/>
      <c r="AN16" s="100" t="s">
        <v>197</v>
      </c>
      <c r="AO16" s="102">
        <v>8</v>
      </c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S16" s="376"/>
    </row>
    <row r="17" spans="1:71" s="96" customFormat="1" ht="12.75">
      <c r="A17" s="102">
        <f t="shared" si="7"/>
        <v>5</v>
      </c>
      <c r="B17" s="103"/>
      <c r="D17" s="57" t="s">
        <v>42</v>
      </c>
      <c r="E17" s="96" t="s">
        <v>24</v>
      </c>
      <c r="F17" s="1">
        <v>10</v>
      </c>
      <c r="G17" s="158"/>
      <c r="H17" s="158"/>
      <c r="I17" s="158"/>
      <c r="J17" s="158"/>
      <c r="K17" s="354">
        <v>40071</v>
      </c>
      <c r="L17" s="192">
        <f t="shared" si="5"/>
        <v>40071</v>
      </c>
      <c r="M17" s="193">
        <f t="shared" si="4"/>
        <v>40085</v>
      </c>
      <c r="N17" s="184">
        <f ca="1" t="shared" si="6"/>
        <v>40071</v>
      </c>
      <c r="O17" s="185">
        <f ca="1" t="shared" si="0"/>
        <v>40346.49970011574</v>
      </c>
      <c r="P17" s="185">
        <f ca="1" t="shared" si="1"/>
        <v>40346.49970011574</v>
      </c>
      <c r="Q17" s="185">
        <f ca="1" t="shared" si="2"/>
        <v>40346.49970011574</v>
      </c>
      <c r="R17" s="185">
        <f ca="1" t="shared" si="3"/>
        <v>40346.49970011574</v>
      </c>
      <c r="S17" s="99"/>
      <c r="T17" s="109"/>
      <c r="U17" s="109"/>
      <c r="V17" s="109"/>
      <c r="W17" s="109"/>
      <c r="X17" s="110"/>
      <c r="Y17" s="363"/>
      <c r="Z17" s="364">
        <v>40</v>
      </c>
      <c r="AA17" s="363"/>
      <c r="AB17" s="363"/>
      <c r="AC17" s="363"/>
      <c r="AD17" s="363"/>
      <c r="AE17" s="364">
        <v>40</v>
      </c>
      <c r="AF17" s="363"/>
      <c r="AG17" s="363"/>
      <c r="AH17" s="363"/>
      <c r="AI17" s="175"/>
      <c r="AJ17" s="175"/>
      <c r="AK17" s="175"/>
      <c r="AL17" s="175"/>
      <c r="AM17" s="97"/>
      <c r="AN17" s="100" t="s">
        <v>197</v>
      </c>
      <c r="AO17" s="102">
        <v>8</v>
      </c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S17" s="376"/>
    </row>
    <row r="18" spans="1:71" s="96" customFormat="1" ht="12.75">
      <c r="A18" s="102">
        <v>7</v>
      </c>
      <c r="B18" s="103"/>
      <c r="C18" s="57" t="s">
        <v>43</v>
      </c>
      <c r="E18" s="96" t="s">
        <v>25</v>
      </c>
      <c r="F18" s="1">
        <v>8</v>
      </c>
      <c r="G18" s="158"/>
      <c r="H18" s="274"/>
      <c r="I18" s="274"/>
      <c r="J18" s="274"/>
      <c r="K18" s="354">
        <v>40085</v>
      </c>
      <c r="L18" s="276">
        <f>IF(F18="","",IF(K18="",MAX(N18:R18),K18))</f>
        <v>40085</v>
      </c>
      <c r="M18" s="277">
        <f>IF(F18="","",+L18+(F18*7/5))</f>
        <v>40096.2</v>
      </c>
      <c r="N18" s="278">
        <f ca="1">IF(K18="",NOW(),K18)</f>
        <v>40085</v>
      </c>
      <c r="O18" s="279">
        <f ca="1">IF(G18="",NOW(),VLOOKUP(G18,$A$10:$M$134,13))</f>
        <v>40346.49970011574</v>
      </c>
      <c r="P18" s="279">
        <f ca="1">IF(H18="",NOW(),VLOOKUP(H18,$A$10:$M$134,13))</f>
        <v>40346.49970011574</v>
      </c>
      <c r="Q18" s="279">
        <f ca="1">IF(I18="",NOW(),VLOOKUP(I18,$A$10:$M$134,13))</f>
        <v>40346.49970011574</v>
      </c>
      <c r="R18" s="279">
        <f ca="1">IF(J18="",NOW(),VLOOKUP(J18,$A$10:$M$134,13))</f>
        <v>40346.49970011574</v>
      </c>
      <c r="S18" s="99"/>
      <c r="T18" s="109"/>
      <c r="U18" s="109"/>
      <c r="V18" s="109"/>
      <c r="W18" s="109"/>
      <c r="X18" s="110"/>
      <c r="Y18" s="364">
        <v>16</v>
      </c>
      <c r="Z18" s="364">
        <v>56.32</v>
      </c>
      <c r="AA18" s="363"/>
      <c r="AB18" s="363"/>
      <c r="AC18" s="363"/>
      <c r="AD18" s="363"/>
      <c r="AE18" s="364">
        <v>54.4</v>
      </c>
      <c r="AF18" s="363"/>
      <c r="AG18" s="363"/>
      <c r="AH18" s="363"/>
      <c r="AI18" s="175"/>
      <c r="AJ18" s="175"/>
      <c r="AK18" s="175"/>
      <c r="AL18" s="175"/>
      <c r="AM18" s="97"/>
      <c r="AN18" s="100" t="s">
        <v>197</v>
      </c>
      <c r="AO18" s="102">
        <v>8</v>
      </c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S18" s="376"/>
    </row>
    <row r="19" spans="1:71" s="96" customFormat="1" ht="12.75">
      <c r="A19" s="102">
        <f>A17+1</f>
        <v>6</v>
      </c>
      <c r="B19" s="103"/>
      <c r="C19" s="57" t="s">
        <v>44</v>
      </c>
      <c r="E19" s="96" t="s">
        <v>24</v>
      </c>
      <c r="F19" s="1">
        <v>2</v>
      </c>
      <c r="G19" s="158"/>
      <c r="H19" s="274"/>
      <c r="I19" s="274"/>
      <c r="J19" s="274"/>
      <c r="K19" s="354">
        <v>40114</v>
      </c>
      <c r="L19" s="276">
        <f t="shared" si="5"/>
        <v>40114</v>
      </c>
      <c r="M19" s="277">
        <f t="shared" si="4"/>
        <v>40116.8</v>
      </c>
      <c r="N19" s="278">
        <f ca="1" t="shared" si="6"/>
        <v>40114</v>
      </c>
      <c r="O19" s="279">
        <f ca="1" t="shared" si="0"/>
        <v>40346.49970011574</v>
      </c>
      <c r="P19" s="279">
        <f ca="1" t="shared" si="1"/>
        <v>40346.49970011574</v>
      </c>
      <c r="Q19" s="279">
        <f ca="1" t="shared" si="2"/>
        <v>40346.49970011574</v>
      </c>
      <c r="R19" s="279">
        <f ca="1" t="shared" si="3"/>
        <v>40346.49970011574</v>
      </c>
      <c r="S19" s="99"/>
      <c r="T19" s="109"/>
      <c r="U19" s="109"/>
      <c r="V19" s="109"/>
      <c r="W19" s="109"/>
      <c r="X19" s="110"/>
      <c r="Y19" s="364"/>
      <c r="Z19" s="364">
        <v>16</v>
      </c>
      <c r="AA19" s="363"/>
      <c r="AB19" s="363"/>
      <c r="AC19" s="363"/>
      <c r="AD19" s="363"/>
      <c r="AE19" s="364">
        <v>16</v>
      </c>
      <c r="AF19" s="363"/>
      <c r="AG19" s="363"/>
      <c r="AH19" s="363"/>
      <c r="AI19" s="175"/>
      <c r="AJ19" s="175"/>
      <c r="AK19" s="175"/>
      <c r="AL19" s="175"/>
      <c r="AM19" s="97"/>
      <c r="AN19" s="100" t="s">
        <v>197</v>
      </c>
      <c r="AO19" s="102">
        <v>8</v>
      </c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S19" s="376"/>
    </row>
    <row r="20" spans="1:71" s="96" customFormat="1" ht="15">
      <c r="A20" s="102"/>
      <c r="B20" s="103"/>
      <c r="F20" s="145"/>
      <c r="G20" s="158"/>
      <c r="H20" s="274"/>
      <c r="I20" s="274"/>
      <c r="J20" s="274"/>
      <c r="K20" s="275"/>
      <c r="L20" s="276">
        <f>IF(F20="","",IF(K20="",MAX(N20:R20),K20))</f>
      </c>
      <c r="M20" s="277">
        <f>IF(F20="","",+L20+(F20*7/5))</f>
      </c>
      <c r="N20" s="278">
        <f ca="1" t="shared" si="6"/>
        <v>40346.49970011574</v>
      </c>
      <c r="O20" s="279">
        <f ca="1" t="shared" si="0"/>
        <v>40346.49970011574</v>
      </c>
      <c r="P20" s="279">
        <f ca="1" t="shared" si="1"/>
        <v>40346.49970011574</v>
      </c>
      <c r="Q20" s="279">
        <f ca="1" t="shared" si="2"/>
        <v>40346.49970011574</v>
      </c>
      <c r="R20" s="279">
        <f ca="1" t="shared" si="3"/>
        <v>40346.49970011574</v>
      </c>
      <c r="S20" s="99"/>
      <c r="T20" s="109"/>
      <c r="U20" s="109"/>
      <c r="V20" s="109"/>
      <c r="W20" s="109"/>
      <c r="X20" s="110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175"/>
      <c r="AJ20" s="175"/>
      <c r="AK20" s="175"/>
      <c r="AL20" s="175"/>
      <c r="AM20" s="97"/>
      <c r="AN20" s="100"/>
      <c r="AO20" s="10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S20" s="376"/>
    </row>
    <row r="21" spans="1:71" s="96" customFormat="1" ht="12.75">
      <c r="A21" s="102"/>
      <c r="B21" s="103"/>
      <c r="C21" s="103" t="s">
        <v>85</v>
      </c>
      <c r="D21" s="1"/>
      <c r="F21" s="238"/>
      <c r="G21" s="158"/>
      <c r="H21" s="274"/>
      <c r="I21" s="274"/>
      <c r="J21" s="274"/>
      <c r="K21" s="354"/>
      <c r="L21" s="276">
        <f>IF(F21="","",IF(K21="",MAX(N21:R21),K21))</f>
      </c>
      <c r="M21" s="277">
        <f>IF(F21="","",+L21+(F21*7/5))</f>
      </c>
      <c r="N21" s="278"/>
      <c r="O21" s="279">
        <f ca="1" t="shared" si="0"/>
        <v>40346.49970011574</v>
      </c>
      <c r="P21" s="279">
        <f ca="1" t="shared" si="1"/>
        <v>40346.49970011574</v>
      </c>
      <c r="Q21" s="279">
        <f ca="1" t="shared" si="2"/>
        <v>40346.49970011574</v>
      </c>
      <c r="R21" s="279">
        <f ca="1" t="shared" si="3"/>
        <v>40346.49970011574</v>
      </c>
      <c r="S21" s="99"/>
      <c r="T21" s="109"/>
      <c r="U21" s="109"/>
      <c r="V21" s="109"/>
      <c r="W21" s="109"/>
      <c r="X21" s="110"/>
      <c r="Y21" s="364"/>
      <c r="Z21" s="364"/>
      <c r="AA21" s="363"/>
      <c r="AB21" s="363"/>
      <c r="AC21" s="363"/>
      <c r="AD21" s="363"/>
      <c r="AE21" s="364"/>
      <c r="AF21" s="363"/>
      <c r="AG21" s="363"/>
      <c r="AH21" s="363"/>
      <c r="AI21" s="175"/>
      <c r="AJ21" s="175"/>
      <c r="AK21" s="175"/>
      <c r="AL21" s="175"/>
      <c r="AM21" s="97"/>
      <c r="AN21" s="100"/>
      <c r="AO21" s="10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S21" s="376"/>
    </row>
    <row r="22" spans="1:71" s="96" customFormat="1" ht="12.75">
      <c r="A22" s="102">
        <f>A19+1</f>
        <v>7</v>
      </c>
      <c r="B22" s="103"/>
      <c r="C22" s="57" t="s">
        <v>45</v>
      </c>
      <c r="E22" s="96" t="s">
        <v>25</v>
      </c>
      <c r="F22" s="1">
        <v>30</v>
      </c>
      <c r="G22" s="158"/>
      <c r="H22" s="274"/>
      <c r="I22" s="274"/>
      <c r="J22" s="274"/>
      <c r="K22" s="354">
        <v>40116</v>
      </c>
      <c r="L22" s="276">
        <f>IF(F22="","",IF(K22="",MAX(N22:R22),K22))</f>
        <v>40116</v>
      </c>
      <c r="M22" s="277">
        <f>IF(F22="","",+L22+(F22*7/5))</f>
        <v>40158</v>
      </c>
      <c r="N22" s="278"/>
      <c r="O22" s="279">
        <f ca="1" t="shared" si="0"/>
        <v>40346.49970011574</v>
      </c>
      <c r="P22" s="279">
        <f ca="1" t="shared" si="1"/>
        <v>40346.49970011574</v>
      </c>
      <c r="Q22" s="279">
        <f ca="1" t="shared" si="2"/>
        <v>40346.49970011574</v>
      </c>
      <c r="R22" s="279">
        <f ca="1" t="shared" si="3"/>
        <v>40346.49970011574</v>
      </c>
      <c r="S22" s="99"/>
      <c r="T22" s="109"/>
      <c r="U22" s="109"/>
      <c r="V22" s="109"/>
      <c r="W22" s="109"/>
      <c r="X22" s="110"/>
      <c r="Y22" s="364">
        <v>0</v>
      </c>
      <c r="Z22" s="364">
        <v>48</v>
      </c>
      <c r="AA22" s="363"/>
      <c r="AB22" s="363"/>
      <c r="AC22" s="363"/>
      <c r="AD22" s="363"/>
      <c r="AE22" s="364">
        <v>108</v>
      </c>
      <c r="AF22" s="363"/>
      <c r="AG22" s="363"/>
      <c r="AH22" s="363"/>
      <c r="AI22" s="175"/>
      <c r="AJ22" s="175"/>
      <c r="AK22" s="175"/>
      <c r="AL22" s="175"/>
      <c r="AM22" s="97"/>
      <c r="AN22" s="100" t="s">
        <v>197</v>
      </c>
      <c r="AO22" s="102">
        <v>8</v>
      </c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S22" s="376"/>
    </row>
    <row r="23" spans="1:71" s="96" customFormat="1" ht="12.75">
      <c r="A23" s="102">
        <f>A22+1</f>
        <v>8</v>
      </c>
      <c r="C23" s="368" t="s">
        <v>46</v>
      </c>
      <c r="D23" s="241"/>
      <c r="E23" s="242"/>
      <c r="F23" s="355"/>
      <c r="G23" s="333"/>
      <c r="H23" s="333"/>
      <c r="I23" s="333"/>
      <c r="J23" s="333"/>
      <c r="K23" s="357">
        <v>40162</v>
      </c>
      <c r="L23" s="335">
        <f>IF(F23="","",IF(K23="",MAX(N23:R23),K23))</f>
      </c>
      <c r="M23" s="336">
        <f>IF(F23="","",+L23+(F23*7/5))</f>
      </c>
      <c r="N23" s="314">
        <f ca="1" t="shared" si="6"/>
        <v>40162</v>
      </c>
      <c r="O23" s="290">
        <f aca="true" ca="1" t="shared" si="8" ref="O23:O54">IF(G23="",NOW(),VLOOKUP(G23,$A$10:$M$134,13))</f>
        <v>40346.49970011574</v>
      </c>
      <c r="P23" s="290">
        <f aca="true" ca="1" t="shared" si="9" ref="P23:P54">IF(H23="",NOW(),VLOOKUP(H23,$A$10:$M$134,13))</f>
        <v>40346.49970011574</v>
      </c>
      <c r="Q23" s="290">
        <f aca="true" ca="1" t="shared" si="10" ref="Q23:Q54">IF(I23="",NOW(),VLOOKUP(I23,$A$10:$M$134,13))</f>
        <v>40346.49970011574</v>
      </c>
      <c r="R23" s="290">
        <f aca="true" ca="1" t="shared" si="11" ref="R23:R54">IF(J23="",NOW(),VLOOKUP(J23,$A$10:$M$134,13))</f>
        <v>40346.49970011574</v>
      </c>
      <c r="S23" s="337"/>
      <c r="T23" s="338"/>
      <c r="U23" s="338"/>
      <c r="V23" s="338"/>
      <c r="W23" s="338"/>
      <c r="X23" s="339"/>
      <c r="Y23" s="367"/>
      <c r="Z23" s="367"/>
      <c r="AA23" s="365"/>
      <c r="AB23" s="365"/>
      <c r="AC23" s="365"/>
      <c r="AD23" s="365"/>
      <c r="AE23" s="367"/>
      <c r="AF23" s="365"/>
      <c r="AG23" s="365"/>
      <c r="AH23" s="365"/>
      <c r="AI23" s="243"/>
      <c r="AJ23" s="243"/>
      <c r="AK23" s="243"/>
      <c r="AL23" s="243"/>
      <c r="AM23" s="244"/>
      <c r="AN23" s="100"/>
      <c r="AO23" s="331">
        <v>8</v>
      </c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S23" s="376"/>
    </row>
    <row r="24" spans="1:71" s="96" customFormat="1" ht="12.75">
      <c r="A24" s="331">
        <f aca="true" t="shared" si="12" ref="A24:A34">A23+1</f>
        <v>9</v>
      </c>
      <c r="B24" s="242"/>
      <c r="C24" s="242"/>
      <c r="D24" s="356" t="s">
        <v>47</v>
      </c>
      <c r="E24" s="242" t="s">
        <v>24</v>
      </c>
      <c r="F24" s="355">
        <v>50</v>
      </c>
      <c r="G24" s="333"/>
      <c r="H24" s="333"/>
      <c r="I24" s="333"/>
      <c r="J24" s="333"/>
      <c r="K24" s="357">
        <v>40189</v>
      </c>
      <c r="L24" s="335">
        <f>IF(F24="","",IF(K24="",MAX(N24:R24),K24))</f>
        <v>40189</v>
      </c>
      <c r="M24" s="336">
        <f>IF(F24="","",+L24+(F24*7/5))</f>
        <v>40259</v>
      </c>
      <c r="N24" s="314"/>
      <c r="O24" s="290">
        <f ca="1" t="shared" si="8"/>
        <v>40346.49970011574</v>
      </c>
      <c r="P24" s="290">
        <f ca="1" t="shared" si="9"/>
        <v>40346.49970011574</v>
      </c>
      <c r="Q24" s="290">
        <f ca="1" t="shared" si="10"/>
        <v>40346.49970011574</v>
      </c>
      <c r="R24" s="290">
        <f ca="1" t="shared" si="11"/>
        <v>40346.49970011574</v>
      </c>
      <c r="S24" s="337"/>
      <c r="T24" s="338"/>
      <c r="U24" s="338"/>
      <c r="V24" s="338"/>
      <c r="W24" s="338"/>
      <c r="X24" s="339"/>
      <c r="Y24" s="367">
        <v>0</v>
      </c>
      <c r="Z24" s="367">
        <v>40</v>
      </c>
      <c r="AA24" s="365"/>
      <c r="AB24" s="365"/>
      <c r="AC24" s="365"/>
      <c r="AD24" s="365"/>
      <c r="AE24" s="367">
        <v>28</v>
      </c>
      <c r="AF24" s="365"/>
      <c r="AG24" s="365"/>
      <c r="AH24" s="365"/>
      <c r="AI24" s="243"/>
      <c r="AJ24" s="243"/>
      <c r="AK24" s="243"/>
      <c r="AL24" s="243"/>
      <c r="AM24" s="244"/>
      <c r="AN24" s="100" t="s">
        <v>197</v>
      </c>
      <c r="AO24" s="331">
        <v>8</v>
      </c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S24" s="376"/>
    </row>
    <row r="25" spans="1:71" s="96" customFormat="1" ht="12.75">
      <c r="A25" s="331">
        <f t="shared" si="12"/>
        <v>10</v>
      </c>
      <c r="B25" s="332"/>
      <c r="C25" s="242"/>
      <c r="D25" s="356" t="s">
        <v>6</v>
      </c>
      <c r="E25" s="242" t="s">
        <v>25</v>
      </c>
      <c r="F25" s="355">
        <v>51</v>
      </c>
      <c r="G25" s="333"/>
      <c r="H25" s="333"/>
      <c r="I25" s="333"/>
      <c r="J25" s="333"/>
      <c r="K25" s="357">
        <v>40162</v>
      </c>
      <c r="L25" s="335">
        <f t="shared" si="5"/>
        <v>40162</v>
      </c>
      <c r="M25" s="336">
        <f t="shared" si="4"/>
        <v>40233.4</v>
      </c>
      <c r="N25" s="314">
        <f ca="1" t="shared" si="6"/>
        <v>40162</v>
      </c>
      <c r="O25" s="290">
        <f ca="1" t="shared" si="8"/>
        <v>40346.49970011574</v>
      </c>
      <c r="P25" s="290">
        <f ca="1" t="shared" si="9"/>
        <v>40346.49970011574</v>
      </c>
      <c r="Q25" s="290">
        <f ca="1" t="shared" si="10"/>
        <v>40346.49970011574</v>
      </c>
      <c r="R25" s="290">
        <f ca="1" t="shared" si="11"/>
        <v>40346.49970011574</v>
      </c>
      <c r="S25" s="337"/>
      <c r="T25" s="338"/>
      <c r="U25" s="338"/>
      <c r="V25" s="338"/>
      <c r="W25" s="338"/>
      <c r="X25" s="339"/>
      <c r="Y25" s="367">
        <v>0</v>
      </c>
      <c r="Z25" s="367">
        <v>0</v>
      </c>
      <c r="AA25" s="365"/>
      <c r="AB25" s="365"/>
      <c r="AC25" s="365"/>
      <c r="AD25" s="365"/>
      <c r="AE25" s="367">
        <v>40.8</v>
      </c>
      <c r="AF25" s="365"/>
      <c r="AG25" s="365"/>
      <c r="AH25" s="365"/>
      <c r="AI25" s="243"/>
      <c r="AJ25" s="243"/>
      <c r="AK25" s="243"/>
      <c r="AL25" s="243"/>
      <c r="AM25" s="244"/>
      <c r="AN25" s="100" t="s">
        <v>197</v>
      </c>
      <c r="AO25" s="331">
        <v>8</v>
      </c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S25" s="376"/>
    </row>
    <row r="26" spans="1:71" s="96" customFormat="1" ht="12.75">
      <c r="A26" s="331">
        <f t="shared" si="12"/>
        <v>11</v>
      </c>
      <c r="B26" s="332"/>
      <c r="C26" s="242"/>
      <c r="D26" s="356" t="s">
        <v>48</v>
      </c>
      <c r="E26" s="242" t="s">
        <v>25</v>
      </c>
      <c r="F26" s="355">
        <v>60</v>
      </c>
      <c r="G26" s="333"/>
      <c r="H26" s="333"/>
      <c r="I26" s="333"/>
      <c r="J26" s="333"/>
      <c r="K26" s="357">
        <v>40233</v>
      </c>
      <c r="L26" s="335">
        <f t="shared" si="5"/>
        <v>40233</v>
      </c>
      <c r="M26" s="336">
        <f t="shared" si="4"/>
        <v>40317</v>
      </c>
      <c r="N26" s="314">
        <f ca="1" t="shared" si="6"/>
        <v>40233</v>
      </c>
      <c r="O26" s="290">
        <f ca="1" t="shared" si="8"/>
        <v>40346.49970011574</v>
      </c>
      <c r="P26" s="290">
        <f ca="1" t="shared" si="9"/>
        <v>40346.49970011574</v>
      </c>
      <c r="Q26" s="290">
        <f ca="1" t="shared" si="10"/>
        <v>40346.49970011574</v>
      </c>
      <c r="R26" s="290">
        <f ca="1" t="shared" si="11"/>
        <v>40346.49970011574</v>
      </c>
      <c r="S26" s="337"/>
      <c r="T26" s="338"/>
      <c r="U26" s="338"/>
      <c r="V26" s="338"/>
      <c r="W26" s="338"/>
      <c r="X26" s="339"/>
      <c r="Y26" s="367">
        <v>0</v>
      </c>
      <c r="Z26" s="367">
        <v>0</v>
      </c>
      <c r="AA26" s="365"/>
      <c r="AB26" s="365"/>
      <c r="AC26" s="365"/>
      <c r="AD26" s="365"/>
      <c r="AE26" s="367">
        <v>48</v>
      </c>
      <c r="AF26" s="365"/>
      <c r="AG26" s="365"/>
      <c r="AH26" s="365"/>
      <c r="AI26" s="243"/>
      <c r="AJ26" s="243"/>
      <c r="AK26" s="243"/>
      <c r="AL26" s="243"/>
      <c r="AM26" s="244"/>
      <c r="AN26" s="100" t="s">
        <v>197</v>
      </c>
      <c r="AO26" s="331">
        <v>8</v>
      </c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S26" s="376"/>
    </row>
    <row r="27" spans="1:71" s="96" customFormat="1" ht="12.75">
      <c r="A27" s="331">
        <f t="shared" si="12"/>
        <v>12</v>
      </c>
      <c r="B27" s="332"/>
      <c r="C27" s="356" t="s">
        <v>49</v>
      </c>
      <c r="D27" s="242"/>
      <c r="E27" s="242" t="s">
        <v>24</v>
      </c>
      <c r="F27" s="355">
        <v>30</v>
      </c>
      <c r="G27" s="333"/>
      <c r="H27" s="333"/>
      <c r="I27" s="333"/>
      <c r="J27" s="333"/>
      <c r="K27" s="357">
        <v>40158</v>
      </c>
      <c r="L27" s="335">
        <f t="shared" si="5"/>
        <v>40158</v>
      </c>
      <c r="M27" s="336">
        <f t="shared" si="4"/>
        <v>40200</v>
      </c>
      <c r="N27" s="314">
        <f ca="1" t="shared" si="6"/>
        <v>40158</v>
      </c>
      <c r="O27" s="290">
        <f ca="1" t="shared" si="8"/>
        <v>40346.49970011574</v>
      </c>
      <c r="P27" s="290">
        <f ca="1" t="shared" si="9"/>
        <v>40346.49970011574</v>
      </c>
      <c r="Q27" s="290">
        <f ca="1" t="shared" si="10"/>
        <v>40346.49970011574</v>
      </c>
      <c r="R27" s="290">
        <f ca="1" t="shared" si="11"/>
        <v>40346.49970011574</v>
      </c>
      <c r="S27" s="337"/>
      <c r="T27" s="338"/>
      <c r="U27" s="338"/>
      <c r="V27" s="338"/>
      <c r="W27" s="338"/>
      <c r="X27" s="339"/>
      <c r="Y27" s="367">
        <v>0</v>
      </c>
      <c r="Z27" s="367">
        <v>48</v>
      </c>
      <c r="AA27" s="365"/>
      <c r="AB27" s="365"/>
      <c r="AC27" s="365"/>
      <c r="AD27" s="365"/>
      <c r="AE27" s="367">
        <v>36</v>
      </c>
      <c r="AF27" s="365"/>
      <c r="AG27" s="365"/>
      <c r="AH27" s="365"/>
      <c r="AI27" s="243"/>
      <c r="AJ27" s="243"/>
      <c r="AK27" s="243"/>
      <c r="AL27" s="243"/>
      <c r="AM27" s="244"/>
      <c r="AN27" s="100" t="s">
        <v>197</v>
      </c>
      <c r="AO27" s="331">
        <v>8</v>
      </c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S27" s="376"/>
    </row>
    <row r="28" spans="1:71" s="242" customFormat="1" ht="12.75">
      <c r="A28" s="331">
        <f t="shared" si="12"/>
        <v>13</v>
      </c>
      <c r="B28" s="332"/>
      <c r="C28" s="356" t="s">
        <v>50</v>
      </c>
      <c r="E28" s="242" t="s">
        <v>3</v>
      </c>
      <c r="F28" s="355">
        <v>13</v>
      </c>
      <c r="G28" s="333"/>
      <c r="H28" s="333"/>
      <c r="I28" s="333"/>
      <c r="J28" s="333"/>
      <c r="K28" s="357">
        <v>40280</v>
      </c>
      <c r="L28" s="335">
        <f t="shared" si="5"/>
        <v>40280</v>
      </c>
      <c r="M28" s="336">
        <f t="shared" si="4"/>
        <v>40298.2</v>
      </c>
      <c r="N28" s="314">
        <f ca="1" t="shared" si="6"/>
        <v>40280</v>
      </c>
      <c r="O28" s="290">
        <f ca="1" t="shared" si="8"/>
        <v>40346.49970011574</v>
      </c>
      <c r="P28" s="290">
        <f ca="1" t="shared" si="9"/>
        <v>40346.49970011574</v>
      </c>
      <c r="Q28" s="290">
        <f ca="1" t="shared" si="10"/>
        <v>40346.49970011574</v>
      </c>
      <c r="R28" s="290">
        <f ca="1" t="shared" si="11"/>
        <v>40346.49970011574</v>
      </c>
      <c r="S28" s="337"/>
      <c r="T28" s="338"/>
      <c r="U28" s="338"/>
      <c r="V28" s="338"/>
      <c r="W28" s="338"/>
      <c r="X28" s="339"/>
      <c r="Y28" s="367">
        <v>72.8</v>
      </c>
      <c r="Z28" s="367">
        <v>0</v>
      </c>
      <c r="AA28" s="365"/>
      <c r="AB28" s="365"/>
      <c r="AC28" s="365"/>
      <c r="AD28" s="365"/>
      <c r="AE28" s="367">
        <v>10.4</v>
      </c>
      <c r="AF28" s="365"/>
      <c r="AG28" s="365"/>
      <c r="AH28" s="365"/>
      <c r="AI28" s="243"/>
      <c r="AJ28" s="243"/>
      <c r="AK28" s="243"/>
      <c r="AL28" s="243"/>
      <c r="AM28" s="244"/>
      <c r="AN28" s="100" t="s">
        <v>197</v>
      </c>
      <c r="AO28" s="331">
        <v>8</v>
      </c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S28" s="376"/>
    </row>
    <row r="29" spans="1:71" s="96" customFormat="1" ht="12.75">
      <c r="A29" s="331">
        <f t="shared" si="12"/>
        <v>14</v>
      </c>
      <c r="B29" s="332"/>
      <c r="C29" s="356" t="s">
        <v>51</v>
      </c>
      <c r="D29" s="242"/>
      <c r="E29" s="242" t="s">
        <v>3</v>
      </c>
      <c r="F29" s="355">
        <v>25</v>
      </c>
      <c r="G29" s="333"/>
      <c r="H29" s="333"/>
      <c r="I29" s="333"/>
      <c r="J29" s="333"/>
      <c r="K29" s="357">
        <v>40297</v>
      </c>
      <c r="L29" s="335">
        <f t="shared" si="5"/>
        <v>40297</v>
      </c>
      <c r="M29" s="336">
        <f t="shared" si="4"/>
        <v>40332</v>
      </c>
      <c r="N29" s="314">
        <f ca="1" t="shared" si="6"/>
        <v>40297</v>
      </c>
      <c r="O29" s="290">
        <f ca="1" t="shared" si="8"/>
        <v>40346.49970011574</v>
      </c>
      <c r="P29" s="290">
        <f ca="1" t="shared" si="9"/>
        <v>40346.49970011574</v>
      </c>
      <c r="Q29" s="290">
        <f ca="1" t="shared" si="10"/>
        <v>40346.49970011574</v>
      </c>
      <c r="R29" s="290">
        <f ca="1" t="shared" si="11"/>
        <v>40346.49970011574</v>
      </c>
      <c r="S29" s="337"/>
      <c r="T29" s="338"/>
      <c r="U29" s="338"/>
      <c r="V29" s="338"/>
      <c r="W29" s="338"/>
      <c r="X29" s="339"/>
      <c r="Y29" s="367">
        <v>40</v>
      </c>
      <c r="Z29" s="367">
        <v>0</v>
      </c>
      <c r="AA29" s="365"/>
      <c r="AB29" s="365"/>
      <c r="AC29" s="365"/>
      <c r="AD29" s="365"/>
      <c r="AE29" s="367">
        <v>40</v>
      </c>
      <c r="AF29" s="365"/>
      <c r="AG29" s="365"/>
      <c r="AH29" s="365"/>
      <c r="AI29" s="243"/>
      <c r="AJ29" s="243"/>
      <c r="AK29" s="243"/>
      <c r="AL29" s="243"/>
      <c r="AM29" s="244"/>
      <c r="AN29" s="100" t="s">
        <v>197</v>
      </c>
      <c r="AO29" s="331">
        <v>8</v>
      </c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S29" s="376"/>
    </row>
    <row r="30" spans="1:71" s="96" customFormat="1" ht="12.75">
      <c r="A30" s="331">
        <f t="shared" si="12"/>
        <v>15</v>
      </c>
      <c r="B30" s="332"/>
      <c r="C30" s="356" t="s">
        <v>52</v>
      </c>
      <c r="D30" s="242"/>
      <c r="E30" s="242" t="s">
        <v>24</v>
      </c>
      <c r="F30" s="355">
        <v>10</v>
      </c>
      <c r="G30" s="333"/>
      <c r="H30" s="333"/>
      <c r="I30" s="333"/>
      <c r="J30" s="333"/>
      <c r="K30" s="357">
        <v>40332</v>
      </c>
      <c r="L30" s="335">
        <f t="shared" si="5"/>
        <v>40332</v>
      </c>
      <c r="M30" s="336">
        <f t="shared" si="4"/>
        <v>40346</v>
      </c>
      <c r="N30" s="314">
        <f ca="1" t="shared" si="6"/>
        <v>40332</v>
      </c>
      <c r="O30" s="290">
        <f ca="1" t="shared" si="8"/>
        <v>40346.49970011574</v>
      </c>
      <c r="P30" s="290">
        <f ca="1" t="shared" si="9"/>
        <v>40346.49970011574</v>
      </c>
      <c r="Q30" s="290">
        <f ca="1" t="shared" si="10"/>
        <v>40346.49970011574</v>
      </c>
      <c r="R30" s="290">
        <f ca="1" t="shared" si="11"/>
        <v>40346.49970011574</v>
      </c>
      <c r="S30" s="337"/>
      <c r="T30" s="338"/>
      <c r="U30" s="338"/>
      <c r="V30" s="338"/>
      <c r="W30" s="338"/>
      <c r="X30" s="339"/>
      <c r="Y30" s="367">
        <v>0</v>
      </c>
      <c r="Z30" s="367">
        <v>16</v>
      </c>
      <c r="AA30" s="365"/>
      <c r="AB30" s="365"/>
      <c r="AC30" s="365"/>
      <c r="AD30" s="365"/>
      <c r="AE30" s="367">
        <v>16</v>
      </c>
      <c r="AF30" s="365"/>
      <c r="AG30" s="365"/>
      <c r="AH30" s="365"/>
      <c r="AI30" s="243"/>
      <c r="AJ30" s="243"/>
      <c r="AK30" s="243"/>
      <c r="AL30" s="243"/>
      <c r="AM30" s="244"/>
      <c r="AN30" s="100" t="s">
        <v>197</v>
      </c>
      <c r="AO30" s="331">
        <v>8</v>
      </c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S30" s="376"/>
    </row>
    <row r="31" spans="1:71" s="96" customFormat="1" ht="12.75">
      <c r="A31" s="331"/>
      <c r="B31" s="332"/>
      <c r="C31" s="356"/>
      <c r="AO31" s="331">
        <v>8</v>
      </c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S31" s="376">
        <v>10</v>
      </c>
    </row>
    <row r="32" spans="1:71" s="96" customFormat="1" ht="12.75">
      <c r="A32" s="331">
        <f>A30+1</f>
        <v>16</v>
      </c>
      <c r="B32" s="332"/>
      <c r="C32" s="356" t="s">
        <v>54</v>
      </c>
      <c r="D32" s="242"/>
      <c r="E32" s="242" t="s">
        <v>24</v>
      </c>
      <c r="F32" s="355">
        <v>4</v>
      </c>
      <c r="G32" s="333"/>
      <c r="H32" s="333"/>
      <c r="I32" s="333"/>
      <c r="J32" s="333"/>
      <c r="K32" s="357">
        <v>40282</v>
      </c>
      <c r="L32" s="335">
        <f t="shared" si="5"/>
        <v>40282</v>
      </c>
      <c r="M32" s="336">
        <f t="shared" si="4"/>
        <v>40287.6</v>
      </c>
      <c r="N32" s="314">
        <f ca="1" t="shared" si="6"/>
        <v>40282</v>
      </c>
      <c r="O32" s="290">
        <f ca="1" t="shared" si="8"/>
        <v>40346.49970011574</v>
      </c>
      <c r="P32" s="290">
        <f ca="1" t="shared" si="9"/>
        <v>40346.49970011574</v>
      </c>
      <c r="Q32" s="290">
        <f ca="1" t="shared" si="10"/>
        <v>40346.49970011574</v>
      </c>
      <c r="R32" s="290">
        <f ca="1" t="shared" si="11"/>
        <v>40346.49970011574</v>
      </c>
      <c r="S32" s="337"/>
      <c r="T32" s="338"/>
      <c r="U32" s="338"/>
      <c r="V32" s="338"/>
      <c r="W32" s="338"/>
      <c r="X32" s="339"/>
      <c r="Y32" s="367">
        <v>0</v>
      </c>
      <c r="Z32" s="367">
        <v>0</v>
      </c>
      <c r="AA32" s="365"/>
      <c r="AB32" s="365"/>
      <c r="AC32" s="365"/>
      <c r="AD32" s="365"/>
      <c r="AE32" s="367">
        <v>22.4</v>
      </c>
      <c r="AF32" s="365"/>
      <c r="AG32" s="365"/>
      <c r="AH32" s="365"/>
      <c r="AI32" s="243"/>
      <c r="AJ32" s="243"/>
      <c r="AK32" s="243"/>
      <c r="AL32" s="243"/>
      <c r="AM32" s="244"/>
      <c r="AN32" s="100" t="s">
        <v>197</v>
      </c>
      <c r="AO32" s="331">
        <v>8</v>
      </c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S32" s="376"/>
    </row>
    <row r="33" spans="1:71" s="96" customFormat="1" ht="12.75">
      <c r="A33" s="387">
        <f t="shared" si="12"/>
        <v>17</v>
      </c>
      <c r="C33" s="57" t="s">
        <v>55</v>
      </c>
      <c r="E33" s="96" t="s">
        <v>25</v>
      </c>
      <c r="F33" s="1">
        <v>5</v>
      </c>
      <c r="G33" s="158"/>
      <c r="H33" s="274"/>
      <c r="I33" s="274"/>
      <c r="J33" s="274"/>
      <c r="K33" s="354">
        <v>40346</v>
      </c>
      <c r="L33" s="276">
        <f t="shared" si="5"/>
        <v>40346</v>
      </c>
      <c r="M33" s="277">
        <f t="shared" si="4"/>
        <v>40353</v>
      </c>
      <c r="N33" s="278">
        <f ca="1" t="shared" si="6"/>
        <v>40346</v>
      </c>
      <c r="O33" s="279">
        <f ca="1" t="shared" si="8"/>
        <v>40346.49970011574</v>
      </c>
      <c r="P33" s="279">
        <f ca="1" t="shared" si="9"/>
        <v>40346.49970011574</v>
      </c>
      <c r="Q33" s="279">
        <f ca="1" t="shared" si="10"/>
        <v>40346.49970011574</v>
      </c>
      <c r="R33" s="279">
        <f ca="1" t="shared" si="11"/>
        <v>40346.49970011574</v>
      </c>
      <c r="S33" s="99"/>
      <c r="T33" s="109"/>
      <c r="U33" s="109"/>
      <c r="V33" s="109"/>
      <c r="W33" s="109"/>
      <c r="X33" s="110"/>
      <c r="Y33" s="401">
        <v>0</v>
      </c>
      <c r="Z33" s="401">
        <v>0</v>
      </c>
      <c r="AA33" s="402"/>
      <c r="AB33" s="402"/>
      <c r="AC33" s="402"/>
      <c r="AD33" s="402"/>
      <c r="AE33" s="401">
        <v>0</v>
      </c>
      <c r="AF33" s="363"/>
      <c r="AG33" s="363"/>
      <c r="AH33" s="363"/>
      <c r="AI33" s="175"/>
      <c r="AJ33" s="175"/>
      <c r="AK33" s="175"/>
      <c r="AL33" s="175"/>
      <c r="AM33" s="97"/>
      <c r="AN33" s="100" t="s">
        <v>199</v>
      </c>
      <c r="AO33" s="102">
        <v>8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S33" s="376">
        <v>10</v>
      </c>
    </row>
    <row r="34" spans="1:71" s="96" customFormat="1" ht="12.75">
      <c r="A34" s="102">
        <f t="shared" si="12"/>
        <v>18</v>
      </c>
      <c r="B34" s="103"/>
      <c r="C34" s="57" t="s">
        <v>56</v>
      </c>
      <c r="E34" s="96" t="s">
        <v>25</v>
      </c>
      <c r="F34" s="1">
        <v>2</v>
      </c>
      <c r="G34" s="158"/>
      <c r="H34" s="274"/>
      <c r="I34" s="274"/>
      <c r="J34" s="274"/>
      <c r="K34" s="354">
        <v>40353</v>
      </c>
      <c r="L34" s="276">
        <f t="shared" si="5"/>
        <v>40353</v>
      </c>
      <c r="M34" s="277">
        <f t="shared" si="4"/>
        <v>40355.8</v>
      </c>
      <c r="N34" s="278">
        <f ca="1" t="shared" si="6"/>
        <v>40353</v>
      </c>
      <c r="O34" s="279">
        <f ca="1" t="shared" si="8"/>
        <v>40346.49970011574</v>
      </c>
      <c r="P34" s="279">
        <f ca="1" t="shared" si="9"/>
        <v>40346.49970011574</v>
      </c>
      <c r="Q34" s="279">
        <f ca="1" t="shared" si="10"/>
        <v>40346.49970011574</v>
      </c>
      <c r="R34" s="279">
        <f ca="1" t="shared" si="11"/>
        <v>40346.49970011574</v>
      </c>
      <c r="S34" s="99"/>
      <c r="T34" s="109"/>
      <c r="U34" s="109"/>
      <c r="V34" s="109"/>
      <c r="W34" s="109"/>
      <c r="X34" s="110"/>
      <c r="Y34" s="364"/>
      <c r="Z34" s="364"/>
      <c r="AA34" s="363"/>
      <c r="AB34" s="363"/>
      <c r="AC34" s="363"/>
      <c r="AD34" s="363"/>
      <c r="AE34" s="364"/>
      <c r="AF34" s="363"/>
      <c r="AG34" s="363"/>
      <c r="AH34" s="363"/>
      <c r="AI34" s="175"/>
      <c r="AJ34" s="175"/>
      <c r="AK34" s="175"/>
      <c r="AL34" s="175"/>
      <c r="AM34" s="97"/>
      <c r="AN34" s="100" t="s">
        <v>199</v>
      </c>
      <c r="AO34" s="102">
        <v>8</v>
      </c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S34" s="376">
        <v>10</v>
      </c>
    </row>
    <row r="35" spans="1:71" s="242" customFormat="1" ht="12.75">
      <c r="A35" s="102"/>
      <c r="B35" s="103"/>
      <c r="C35" s="103" t="s">
        <v>86</v>
      </c>
      <c r="D35" s="96"/>
      <c r="E35" s="96"/>
      <c r="F35" s="238"/>
      <c r="G35" s="158"/>
      <c r="H35" s="274"/>
      <c r="I35" s="274"/>
      <c r="J35" s="274"/>
      <c r="K35" s="275"/>
      <c r="L35" s="276">
        <f>IF(F35="","",IF(K35="",MAX(N35:R35),K35))</f>
      </c>
      <c r="M35" s="277">
        <f>IF(F35="","",+L35+(F35*7/5))</f>
      </c>
      <c r="N35" s="278">
        <f ca="1">IF(K35="",NOW(),K35)</f>
        <v>40346.49970011574</v>
      </c>
      <c r="O35" s="279">
        <f aca="true" ca="1" t="shared" si="13" ref="O35:R37">IF(G35="",NOW(),VLOOKUP(G35,$A$10:$M$134,13))</f>
        <v>40346.49970011574</v>
      </c>
      <c r="P35" s="279">
        <f ca="1" t="shared" si="13"/>
        <v>40346.49970011574</v>
      </c>
      <c r="Q35" s="279">
        <f ca="1" t="shared" si="13"/>
        <v>40346.49970011574</v>
      </c>
      <c r="R35" s="279">
        <f ca="1" t="shared" si="13"/>
        <v>40346.49970011574</v>
      </c>
      <c r="S35" s="99"/>
      <c r="T35" s="109"/>
      <c r="U35" s="109"/>
      <c r="V35" s="109"/>
      <c r="W35" s="109"/>
      <c r="X35" s="110"/>
      <c r="Y35" s="364"/>
      <c r="Z35" s="364"/>
      <c r="AA35" s="363"/>
      <c r="AB35" s="363"/>
      <c r="AC35" s="363"/>
      <c r="AD35" s="363"/>
      <c r="AE35" s="364"/>
      <c r="AF35" s="364"/>
      <c r="AG35" s="363"/>
      <c r="AH35" s="363"/>
      <c r="AI35" s="175"/>
      <c r="AJ35" s="175"/>
      <c r="AK35" s="175"/>
      <c r="AL35" s="175"/>
      <c r="AM35" s="97"/>
      <c r="AN35" s="100"/>
      <c r="AO35" s="331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S35" s="376"/>
    </row>
    <row r="36" spans="1:71" s="96" customFormat="1" ht="12.75">
      <c r="A36" s="102">
        <f>A34+1</f>
        <v>19</v>
      </c>
      <c r="B36" s="103"/>
      <c r="C36" s="57"/>
      <c r="D36" s="57" t="s">
        <v>57</v>
      </c>
      <c r="E36" s="96" t="s">
        <v>25</v>
      </c>
      <c r="F36" s="1">
        <v>20</v>
      </c>
      <c r="G36" s="158"/>
      <c r="H36" s="274"/>
      <c r="I36" s="274"/>
      <c r="J36" s="274"/>
      <c r="K36" s="354">
        <v>40357</v>
      </c>
      <c r="L36" s="276">
        <f>IF(F36="","",IF(K36="",MAX(N36:R36),K36))</f>
        <v>40357</v>
      </c>
      <c r="M36" s="277">
        <f>IF(F36="","",+L36+(F36*7/5))</f>
        <v>40385</v>
      </c>
      <c r="N36" s="278">
        <f ca="1">IF(K36="",NOW(),K36)</f>
        <v>40357</v>
      </c>
      <c r="O36" s="279">
        <f ca="1" t="shared" si="13"/>
        <v>40346.49970011574</v>
      </c>
      <c r="P36" s="279">
        <f ca="1" t="shared" si="13"/>
        <v>40346.49970011574</v>
      </c>
      <c r="Q36" s="279">
        <f ca="1" t="shared" si="13"/>
        <v>40346.49970011574</v>
      </c>
      <c r="R36" s="279">
        <f ca="1" t="shared" si="13"/>
        <v>40346.49970011574</v>
      </c>
      <c r="S36" s="99"/>
      <c r="T36" s="109"/>
      <c r="U36" s="109"/>
      <c r="V36" s="109"/>
      <c r="W36" s="109"/>
      <c r="X36" s="110"/>
      <c r="Y36" s="364">
        <v>0</v>
      </c>
      <c r="Z36" s="364">
        <v>16</v>
      </c>
      <c r="AA36" s="363"/>
      <c r="AB36" s="363"/>
      <c r="AC36" s="363"/>
      <c r="AD36" s="363"/>
      <c r="AE36" s="364">
        <v>48</v>
      </c>
      <c r="AF36" s="364">
        <v>0</v>
      </c>
      <c r="AG36" s="363"/>
      <c r="AH36" s="363"/>
      <c r="AI36" s="175"/>
      <c r="AJ36" s="175"/>
      <c r="AK36" s="175"/>
      <c r="AL36" s="175"/>
      <c r="AM36" s="97"/>
      <c r="AN36" s="100" t="s">
        <v>199</v>
      </c>
      <c r="AO36" s="10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S36" s="376"/>
    </row>
    <row r="37" spans="1:72" s="96" customFormat="1" ht="12.75">
      <c r="A37" s="387">
        <f>A36+1</f>
        <v>20</v>
      </c>
      <c r="B37" s="388"/>
      <c r="C37" s="389" t="s">
        <v>53</v>
      </c>
      <c r="D37" s="389" t="s">
        <v>53</v>
      </c>
      <c r="E37" s="390" t="s">
        <v>24</v>
      </c>
      <c r="F37" s="391">
        <v>10</v>
      </c>
      <c r="G37" s="392"/>
      <c r="H37" s="392"/>
      <c r="I37" s="392"/>
      <c r="J37" s="392"/>
      <c r="K37" s="393">
        <v>40359</v>
      </c>
      <c r="L37" s="394">
        <f>IF(F37="","",IF(K37="",MAX(N37:R37),K37))</f>
        <v>40359</v>
      </c>
      <c r="M37" s="395">
        <f>IF(F37="","",+L37+(F37*7/5))</f>
        <v>40373</v>
      </c>
      <c r="N37" s="396">
        <f ca="1">IF(K37="",NOW(),K37)</f>
        <v>40359</v>
      </c>
      <c r="O37" s="397">
        <f ca="1" t="shared" si="13"/>
        <v>40346.49970011574</v>
      </c>
      <c r="P37" s="397">
        <f ca="1" t="shared" si="13"/>
        <v>40346.49970011574</v>
      </c>
      <c r="Q37" s="397">
        <f ca="1" t="shared" si="13"/>
        <v>40346.49970011574</v>
      </c>
      <c r="R37" s="397">
        <f ca="1" t="shared" si="13"/>
        <v>40346.49970011574</v>
      </c>
      <c r="S37" s="398"/>
      <c r="T37" s="399"/>
      <c r="U37" s="399"/>
      <c r="V37" s="399"/>
      <c r="W37" s="399"/>
      <c r="X37" s="400"/>
      <c r="Y37" s="401">
        <v>0</v>
      </c>
      <c r="Z37" s="401">
        <v>24</v>
      </c>
      <c r="AA37" s="402"/>
      <c r="AB37" s="402"/>
      <c r="AC37" s="402"/>
      <c r="AD37" s="402"/>
      <c r="AE37" s="401">
        <v>20</v>
      </c>
      <c r="AF37" s="402"/>
      <c r="AG37" s="402"/>
      <c r="AH37" s="402"/>
      <c r="AI37" s="403"/>
      <c r="AJ37" s="403"/>
      <c r="AK37" s="403"/>
      <c r="AL37" s="403"/>
      <c r="AM37" s="404"/>
      <c r="AN37" s="405" t="s">
        <v>198</v>
      </c>
      <c r="AO37" s="102">
        <v>8</v>
      </c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S37" s="376">
        <v>20</v>
      </c>
      <c r="BT37" s="390">
        <v>-10</v>
      </c>
    </row>
    <row r="38" spans="1:72" s="96" customFormat="1" ht="12.75">
      <c r="A38" s="331">
        <f t="shared" si="7"/>
        <v>21</v>
      </c>
      <c r="B38" s="332"/>
      <c r="C38" s="356"/>
      <c r="D38" s="356" t="s">
        <v>58</v>
      </c>
      <c r="E38" s="242" t="s">
        <v>24</v>
      </c>
      <c r="F38" s="355">
        <v>20</v>
      </c>
      <c r="G38" s="333"/>
      <c r="H38" s="333"/>
      <c r="I38" s="333"/>
      <c r="J38" s="333"/>
      <c r="K38" s="357">
        <v>40357</v>
      </c>
      <c r="L38" s="335">
        <f t="shared" si="5"/>
        <v>40357</v>
      </c>
      <c r="M38" s="336">
        <f t="shared" si="4"/>
        <v>40385</v>
      </c>
      <c r="N38" s="314">
        <f ca="1" t="shared" si="6"/>
        <v>40357</v>
      </c>
      <c r="O38" s="290">
        <f ca="1" t="shared" si="8"/>
        <v>40346.49970011574</v>
      </c>
      <c r="P38" s="290">
        <f ca="1" t="shared" si="9"/>
        <v>40346.49970011574</v>
      </c>
      <c r="Q38" s="290">
        <f ca="1" t="shared" si="10"/>
        <v>40346.49970011574</v>
      </c>
      <c r="R38" s="290">
        <f ca="1" t="shared" si="11"/>
        <v>40346.49970011574</v>
      </c>
      <c r="S38" s="337"/>
      <c r="T38" s="338"/>
      <c r="U38" s="338"/>
      <c r="V38" s="338"/>
      <c r="W38" s="338"/>
      <c r="X38" s="339"/>
      <c r="Y38" s="367">
        <v>0</v>
      </c>
      <c r="Z38" s="367">
        <v>32</v>
      </c>
      <c r="AA38" s="365"/>
      <c r="AB38" s="365"/>
      <c r="AC38" s="365"/>
      <c r="AD38" s="365"/>
      <c r="AE38" s="367">
        <v>64</v>
      </c>
      <c r="AF38" s="367">
        <v>0</v>
      </c>
      <c r="AG38" s="363"/>
      <c r="AH38" s="363"/>
      <c r="AI38" s="175"/>
      <c r="AJ38" s="175"/>
      <c r="AK38" s="175"/>
      <c r="AL38" s="175"/>
      <c r="AM38" s="97"/>
      <c r="AN38" s="100" t="s">
        <v>199</v>
      </c>
      <c r="AO38" s="102">
        <v>2</v>
      </c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S38" s="376">
        <v>10</v>
      </c>
      <c r="BT38" s="390">
        <v>-10</v>
      </c>
    </row>
    <row r="39" spans="1:72" s="96" customFormat="1" ht="12.75">
      <c r="A39" s="102">
        <f t="shared" si="7"/>
        <v>22</v>
      </c>
      <c r="B39" s="103"/>
      <c r="C39" s="57"/>
      <c r="D39" s="57" t="s">
        <v>59</v>
      </c>
      <c r="E39" s="96" t="s">
        <v>25</v>
      </c>
      <c r="F39" s="1">
        <v>30</v>
      </c>
      <c r="G39" s="158"/>
      <c r="H39" s="274"/>
      <c r="I39" s="274"/>
      <c r="J39" s="274"/>
      <c r="K39" s="354">
        <v>40385</v>
      </c>
      <c r="L39" s="276">
        <f t="shared" si="5"/>
        <v>40385</v>
      </c>
      <c r="M39" s="277">
        <f t="shared" si="4"/>
        <v>40427</v>
      </c>
      <c r="N39" s="278">
        <f ca="1" t="shared" si="6"/>
        <v>40385</v>
      </c>
      <c r="O39" s="279">
        <f ca="1" t="shared" si="8"/>
        <v>40346.49970011574</v>
      </c>
      <c r="P39" s="279">
        <f ca="1" t="shared" si="9"/>
        <v>40346.49970011574</v>
      </c>
      <c r="Q39" s="279">
        <f ca="1" t="shared" si="10"/>
        <v>40346.49970011574</v>
      </c>
      <c r="R39" s="279">
        <f ca="1" t="shared" si="11"/>
        <v>40346.49970011574</v>
      </c>
      <c r="S39" s="99"/>
      <c r="T39" s="109"/>
      <c r="U39" s="109"/>
      <c r="V39" s="109"/>
      <c r="W39" s="109"/>
      <c r="X39" s="110"/>
      <c r="Y39" s="364">
        <v>0</v>
      </c>
      <c r="Z39" s="364">
        <v>100.8</v>
      </c>
      <c r="AA39" s="363"/>
      <c r="AB39" s="363"/>
      <c r="AC39" s="363"/>
      <c r="AD39" s="363"/>
      <c r="AE39" s="364">
        <v>28.8</v>
      </c>
      <c r="AF39" s="364">
        <v>0</v>
      </c>
      <c r="AG39" s="363"/>
      <c r="AH39" s="363"/>
      <c r="AI39" s="175"/>
      <c r="AJ39" s="175"/>
      <c r="AK39" s="175"/>
      <c r="AL39" s="175"/>
      <c r="AM39" s="97"/>
      <c r="AN39" s="100" t="s">
        <v>198</v>
      </c>
      <c r="AO39" s="102">
        <v>8</v>
      </c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S39" s="376">
        <v>10</v>
      </c>
      <c r="BT39" s="390">
        <v>-10</v>
      </c>
    </row>
    <row r="40" spans="1:72" s="96" customFormat="1" ht="12.75">
      <c r="A40" s="331">
        <f t="shared" si="7"/>
        <v>23</v>
      </c>
      <c r="B40" s="332"/>
      <c r="C40" s="356"/>
      <c r="D40" s="356" t="s">
        <v>7</v>
      </c>
      <c r="E40" s="242" t="s">
        <v>25</v>
      </c>
      <c r="F40" s="355">
        <v>40</v>
      </c>
      <c r="G40" s="333"/>
      <c r="H40" s="333"/>
      <c r="I40" s="333"/>
      <c r="J40" s="333"/>
      <c r="K40" s="357">
        <v>40317</v>
      </c>
      <c r="L40" s="335">
        <f t="shared" si="5"/>
        <v>40317</v>
      </c>
      <c r="M40" s="336">
        <f t="shared" si="4"/>
        <v>40373</v>
      </c>
      <c r="N40" s="314">
        <f ca="1" t="shared" si="6"/>
        <v>40317</v>
      </c>
      <c r="O40" s="290">
        <f ca="1" t="shared" si="8"/>
        <v>40346.49970011574</v>
      </c>
      <c r="P40" s="290">
        <f ca="1" t="shared" si="9"/>
        <v>40346.49970011574</v>
      </c>
      <c r="Q40" s="290">
        <f ca="1" t="shared" si="10"/>
        <v>40346.49970011574</v>
      </c>
      <c r="R40" s="290">
        <f ca="1" t="shared" si="11"/>
        <v>40346.49970011574</v>
      </c>
      <c r="S40" s="337"/>
      <c r="T40" s="338">
        <v>6</v>
      </c>
      <c r="U40" s="338"/>
      <c r="V40" s="338"/>
      <c r="W40" s="338">
        <v>10</v>
      </c>
      <c r="X40" s="339"/>
      <c r="Y40" s="367">
        <v>0</v>
      </c>
      <c r="Z40" s="367">
        <v>0</v>
      </c>
      <c r="AA40" s="365"/>
      <c r="AB40" s="365"/>
      <c r="AC40" s="365"/>
      <c r="AD40" s="365"/>
      <c r="AE40" s="367">
        <v>48</v>
      </c>
      <c r="AF40" s="367">
        <v>64</v>
      </c>
      <c r="AG40" s="365"/>
      <c r="AH40" s="363"/>
      <c r="AI40" s="175"/>
      <c r="AJ40" s="175"/>
      <c r="AK40" s="175"/>
      <c r="AL40" s="175"/>
      <c r="AM40" s="97"/>
      <c r="AN40" s="100" t="s">
        <v>200</v>
      </c>
      <c r="AO40" s="102">
        <v>4</v>
      </c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S40" s="376">
        <v>30</v>
      </c>
      <c r="BT40" s="390">
        <v>-10</v>
      </c>
    </row>
    <row r="41" spans="1:72" s="96" customFormat="1" ht="12.75">
      <c r="A41" s="331">
        <f t="shared" si="7"/>
        <v>24</v>
      </c>
      <c r="B41" s="242"/>
      <c r="C41" s="356"/>
      <c r="D41" s="356" t="s">
        <v>60</v>
      </c>
      <c r="E41" s="242" t="s">
        <v>25</v>
      </c>
      <c r="F41" s="355">
        <v>10</v>
      </c>
      <c r="G41" s="333"/>
      <c r="H41" s="333"/>
      <c r="I41" s="333"/>
      <c r="J41" s="333"/>
      <c r="K41" s="357">
        <v>40385</v>
      </c>
      <c r="L41" s="335">
        <f t="shared" si="5"/>
        <v>40385</v>
      </c>
      <c r="M41" s="336">
        <f t="shared" si="4"/>
        <v>40399</v>
      </c>
      <c r="N41" s="314">
        <f ca="1" t="shared" si="6"/>
        <v>40385</v>
      </c>
      <c r="O41" s="290">
        <f ca="1" t="shared" si="8"/>
        <v>40346.49970011574</v>
      </c>
      <c r="P41" s="290">
        <f ca="1" t="shared" si="9"/>
        <v>40346.49970011574</v>
      </c>
      <c r="Q41" s="290">
        <f ca="1" t="shared" si="10"/>
        <v>40346.49970011574</v>
      </c>
      <c r="R41" s="290">
        <f ca="1" t="shared" si="11"/>
        <v>40346.49970011574</v>
      </c>
      <c r="S41" s="337"/>
      <c r="T41" s="338"/>
      <c r="U41" s="338"/>
      <c r="V41" s="338"/>
      <c r="W41" s="338"/>
      <c r="X41" s="339"/>
      <c r="Y41" s="367">
        <v>0</v>
      </c>
      <c r="Z41" s="367">
        <v>12</v>
      </c>
      <c r="AA41" s="365"/>
      <c r="AB41" s="365"/>
      <c r="AC41" s="365"/>
      <c r="AD41" s="365"/>
      <c r="AE41" s="367">
        <v>52</v>
      </c>
      <c r="AF41" s="367">
        <v>0</v>
      </c>
      <c r="AG41" s="363"/>
      <c r="AH41" s="363"/>
      <c r="AI41" s="175"/>
      <c r="AJ41" s="175"/>
      <c r="AK41" s="175"/>
      <c r="AL41" s="175"/>
      <c r="AM41" s="97"/>
      <c r="AN41" s="100" t="s">
        <v>201</v>
      </c>
      <c r="AO41" s="102">
        <v>8</v>
      </c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S41" s="376">
        <v>20</v>
      </c>
      <c r="BT41" s="390">
        <v>-10</v>
      </c>
    </row>
    <row r="42" spans="1:72" s="96" customFormat="1" ht="12.75">
      <c r="A42" s="331">
        <f t="shared" si="7"/>
        <v>25</v>
      </c>
      <c r="B42" s="332"/>
      <c r="C42" s="356"/>
      <c r="D42" s="356" t="s">
        <v>8</v>
      </c>
      <c r="E42" s="242" t="s">
        <v>24</v>
      </c>
      <c r="F42" s="355">
        <v>20</v>
      </c>
      <c r="G42" s="333"/>
      <c r="H42" s="333"/>
      <c r="I42" s="333"/>
      <c r="J42" s="333"/>
      <c r="K42" s="357">
        <v>40399</v>
      </c>
      <c r="L42" s="335">
        <f t="shared" si="5"/>
        <v>40399</v>
      </c>
      <c r="M42" s="336">
        <f t="shared" si="4"/>
        <v>40427</v>
      </c>
      <c r="N42" s="314">
        <f ca="1" t="shared" si="6"/>
        <v>40399</v>
      </c>
      <c r="O42" s="290">
        <f ca="1" t="shared" si="8"/>
        <v>40346.49970011574</v>
      </c>
      <c r="P42" s="290">
        <f ca="1" t="shared" si="9"/>
        <v>40346.49970011574</v>
      </c>
      <c r="Q42" s="290">
        <f ca="1" t="shared" si="10"/>
        <v>40346.49970011574</v>
      </c>
      <c r="R42" s="290">
        <f ca="1" t="shared" si="11"/>
        <v>40346.49970011574</v>
      </c>
      <c r="S42" s="337"/>
      <c r="T42" s="338"/>
      <c r="U42" s="338"/>
      <c r="V42" s="338"/>
      <c r="W42" s="338"/>
      <c r="X42" s="339"/>
      <c r="Y42" s="367">
        <v>0</v>
      </c>
      <c r="Z42" s="367">
        <v>8</v>
      </c>
      <c r="AA42" s="365"/>
      <c r="AB42" s="365"/>
      <c r="AC42" s="365"/>
      <c r="AD42" s="365"/>
      <c r="AE42" s="367">
        <v>64</v>
      </c>
      <c r="AF42" s="367">
        <v>0</v>
      </c>
      <c r="AG42" s="363"/>
      <c r="AH42" s="363"/>
      <c r="AI42" s="175"/>
      <c r="AJ42" s="175"/>
      <c r="AK42" s="175"/>
      <c r="AL42" s="175"/>
      <c r="AM42" s="97"/>
      <c r="AN42" s="100" t="s">
        <v>201</v>
      </c>
      <c r="AO42" s="102">
        <v>8</v>
      </c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S42" s="376">
        <v>10</v>
      </c>
      <c r="BT42" s="390">
        <v>-10</v>
      </c>
    </row>
    <row r="43" spans="1:72" s="96" customFormat="1" ht="12.75">
      <c r="A43" s="387">
        <f t="shared" si="7"/>
        <v>26</v>
      </c>
      <c r="B43" s="332"/>
      <c r="C43" s="356"/>
      <c r="D43" s="356" t="s">
        <v>61</v>
      </c>
      <c r="E43" s="242" t="s">
        <v>3</v>
      </c>
      <c r="F43" s="355">
        <v>36</v>
      </c>
      <c r="G43" s="333"/>
      <c r="H43" s="333"/>
      <c r="I43" s="333"/>
      <c r="J43" s="333"/>
      <c r="K43" s="357">
        <v>40427</v>
      </c>
      <c r="L43" s="335">
        <f t="shared" si="5"/>
        <v>40427</v>
      </c>
      <c r="M43" s="336">
        <f t="shared" si="4"/>
        <v>40477.4</v>
      </c>
      <c r="N43" s="314">
        <f ca="1" t="shared" si="6"/>
        <v>40427</v>
      </c>
      <c r="O43" s="290">
        <f ca="1" t="shared" si="8"/>
        <v>40346.49970011574</v>
      </c>
      <c r="P43" s="290">
        <f ca="1" t="shared" si="9"/>
        <v>40346.49970011574</v>
      </c>
      <c r="Q43" s="290">
        <f ca="1" t="shared" si="10"/>
        <v>40346.49970011574</v>
      </c>
      <c r="R43" s="290">
        <f ca="1" t="shared" si="11"/>
        <v>40346.49970011574</v>
      </c>
      <c r="S43" s="337"/>
      <c r="T43" s="338"/>
      <c r="U43" s="338"/>
      <c r="V43" s="338"/>
      <c r="W43" s="338"/>
      <c r="X43" s="339"/>
      <c r="Y43" s="401">
        <v>230</v>
      </c>
      <c r="Z43" s="367">
        <v>0</v>
      </c>
      <c r="AA43" s="365"/>
      <c r="AB43" s="365"/>
      <c r="AC43" s="365"/>
      <c r="AD43" s="365"/>
      <c r="AE43" s="401">
        <v>30</v>
      </c>
      <c r="AF43" s="367">
        <v>0</v>
      </c>
      <c r="AG43" s="363"/>
      <c r="AH43" s="363"/>
      <c r="AI43" s="175"/>
      <c r="AJ43" s="175"/>
      <c r="AK43" s="175"/>
      <c r="AL43" s="175"/>
      <c r="AM43" s="97"/>
      <c r="AN43" s="100" t="s">
        <v>198</v>
      </c>
      <c r="AO43" s="102">
        <v>8</v>
      </c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S43" s="376">
        <v>20</v>
      </c>
      <c r="BT43" s="390">
        <v>-10</v>
      </c>
    </row>
    <row r="44" spans="1:72" s="96" customFormat="1" ht="12.75">
      <c r="A44" s="331">
        <f t="shared" si="7"/>
        <v>27</v>
      </c>
      <c r="B44" s="103"/>
      <c r="C44" s="57" t="s">
        <v>62</v>
      </c>
      <c r="E44" s="96" t="s">
        <v>24</v>
      </c>
      <c r="F44" s="366">
        <v>4</v>
      </c>
      <c r="G44" s="158"/>
      <c r="H44" s="274"/>
      <c r="I44" s="274"/>
      <c r="J44" s="274"/>
      <c r="K44" s="354">
        <v>40469</v>
      </c>
      <c r="L44" s="276">
        <f t="shared" si="5"/>
        <v>40469</v>
      </c>
      <c r="M44" s="277">
        <f t="shared" si="4"/>
        <v>40474.6</v>
      </c>
      <c r="N44" s="278">
        <f ca="1" t="shared" si="6"/>
        <v>40469</v>
      </c>
      <c r="O44" s="279">
        <f ca="1" t="shared" si="8"/>
        <v>40346.49970011574</v>
      </c>
      <c r="P44" s="279">
        <f ca="1" t="shared" si="9"/>
        <v>40346.49970011574</v>
      </c>
      <c r="Q44" s="279">
        <f ca="1" t="shared" si="10"/>
        <v>40346.49970011574</v>
      </c>
      <c r="R44" s="279">
        <f ca="1" t="shared" si="11"/>
        <v>40346.49970011574</v>
      </c>
      <c r="S44" s="99"/>
      <c r="T44" s="109"/>
      <c r="U44" s="109"/>
      <c r="V44" s="109"/>
      <c r="W44" s="109"/>
      <c r="X44" s="110"/>
      <c r="Y44" s="364">
        <v>0</v>
      </c>
      <c r="Z44" s="364">
        <v>0</v>
      </c>
      <c r="AA44" s="363"/>
      <c r="AB44" s="363"/>
      <c r="AC44" s="363"/>
      <c r="AD44" s="363"/>
      <c r="AE44" s="364">
        <v>32</v>
      </c>
      <c r="AF44" s="364">
        <v>0</v>
      </c>
      <c r="AG44" s="363"/>
      <c r="AH44" s="363"/>
      <c r="AI44" s="175"/>
      <c r="AJ44" s="175"/>
      <c r="AK44" s="175"/>
      <c r="AL44" s="175"/>
      <c r="AM44" s="97"/>
      <c r="AN44" s="100" t="s">
        <v>202</v>
      </c>
      <c r="AO44" s="102">
        <v>8</v>
      </c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S44" s="376">
        <v>10</v>
      </c>
      <c r="BT44" s="390">
        <v>-10</v>
      </c>
    </row>
    <row r="45" spans="1:72" s="96" customFormat="1" ht="12.75">
      <c r="A45" s="387">
        <f t="shared" si="7"/>
        <v>28</v>
      </c>
      <c r="B45" s="103"/>
      <c r="C45" s="57" t="s">
        <v>63</v>
      </c>
      <c r="D45" s="241"/>
      <c r="E45" s="96" t="s">
        <v>25</v>
      </c>
      <c r="F45" s="366">
        <v>20</v>
      </c>
      <c r="G45" s="158"/>
      <c r="H45" s="274"/>
      <c r="I45" s="274"/>
      <c r="J45" s="274"/>
      <c r="K45" s="354">
        <v>40473</v>
      </c>
      <c r="L45" s="276">
        <f t="shared" si="5"/>
        <v>40473</v>
      </c>
      <c r="M45" s="277">
        <f t="shared" si="4"/>
        <v>40501</v>
      </c>
      <c r="N45" s="278">
        <f ca="1" t="shared" si="6"/>
        <v>40473</v>
      </c>
      <c r="O45" s="279">
        <f ca="1" t="shared" si="8"/>
        <v>40346.49970011574</v>
      </c>
      <c r="P45" s="279">
        <f ca="1" t="shared" si="9"/>
        <v>40346.49970011574</v>
      </c>
      <c r="Q45" s="279">
        <f ca="1" t="shared" si="10"/>
        <v>40346.49970011574</v>
      </c>
      <c r="R45" s="279">
        <f ca="1" t="shared" si="11"/>
        <v>40346.49970011574</v>
      </c>
      <c r="S45" s="99"/>
      <c r="T45" s="109"/>
      <c r="U45" s="109"/>
      <c r="V45" s="109"/>
      <c r="W45" s="109"/>
      <c r="X45" s="110"/>
      <c r="Y45" s="401">
        <v>0</v>
      </c>
      <c r="Z45" s="401">
        <v>0</v>
      </c>
      <c r="AA45" s="402"/>
      <c r="AB45" s="402"/>
      <c r="AC45" s="402"/>
      <c r="AD45" s="402"/>
      <c r="AE45" s="401">
        <v>0</v>
      </c>
      <c r="AF45" s="364"/>
      <c r="AG45" s="363"/>
      <c r="AH45" s="363"/>
      <c r="AI45" s="175"/>
      <c r="AJ45" s="175"/>
      <c r="AK45" s="175"/>
      <c r="AL45" s="175"/>
      <c r="AM45" s="97"/>
      <c r="AN45" s="100" t="s">
        <v>199</v>
      </c>
      <c r="AO45" s="102">
        <v>8</v>
      </c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S45" s="376">
        <v>10</v>
      </c>
      <c r="BT45" s="390">
        <v>-10</v>
      </c>
    </row>
    <row r="46" spans="1:72" s="96" customFormat="1" ht="12.75">
      <c r="A46" s="102">
        <f t="shared" si="7"/>
        <v>29</v>
      </c>
      <c r="B46" s="103"/>
      <c r="C46" s="57" t="s">
        <v>64</v>
      </c>
      <c r="E46" s="96" t="s">
        <v>25</v>
      </c>
      <c r="F46" s="1">
        <v>1</v>
      </c>
      <c r="G46" s="158"/>
      <c r="H46" s="274"/>
      <c r="I46" s="274"/>
      <c r="J46" s="274"/>
      <c r="K46" s="354">
        <v>40630</v>
      </c>
      <c r="L46" s="276">
        <f t="shared" si="5"/>
        <v>40630</v>
      </c>
      <c r="M46" s="277">
        <f t="shared" si="4"/>
        <v>40631.4</v>
      </c>
      <c r="N46" s="278">
        <f ca="1" t="shared" si="6"/>
        <v>40630</v>
      </c>
      <c r="O46" s="279">
        <f ca="1" t="shared" si="8"/>
        <v>40346.49970011574</v>
      </c>
      <c r="P46" s="279">
        <f ca="1" t="shared" si="9"/>
        <v>40346.49970011574</v>
      </c>
      <c r="Q46" s="279">
        <f ca="1" t="shared" si="10"/>
        <v>40346.49970011574</v>
      </c>
      <c r="R46" s="279">
        <f ca="1" t="shared" si="11"/>
        <v>40346.49970011574</v>
      </c>
      <c r="S46" s="99"/>
      <c r="T46" s="109"/>
      <c r="U46" s="109"/>
      <c r="V46" s="109"/>
      <c r="W46" s="109"/>
      <c r="X46" s="110"/>
      <c r="Y46" s="364"/>
      <c r="Z46" s="364"/>
      <c r="AA46" s="363"/>
      <c r="AB46" s="363"/>
      <c r="AC46" s="363"/>
      <c r="AD46" s="363"/>
      <c r="AE46" s="364"/>
      <c r="AF46" s="364"/>
      <c r="AG46" s="363"/>
      <c r="AH46" s="363"/>
      <c r="AI46" s="175"/>
      <c r="AJ46" s="175"/>
      <c r="AK46" s="175"/>
      <c r="AL46" s="175"/>
      <c r="AM46" s="97"/>
      <c r="AN46" s="100" t="s">
        <v>199</v>
      </c>
      <c r="AO46" s="102">
        <v>8</v>
      </c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S46" s="376">
        <v>0</v>
      </c>
      <c r="BT46" s="390">
        <v>0</v>
      </c>
    </row>
    <row r="47" spans="1:72" s="96" customFormat="1" ht="12.75">
      <c r="A47" s="374">
        <v>30</v>
      </c>
      <c r="B47" s="375"/>
      <c r="C47" s="376" t="s">
        <v>208</v>
      </c>
      <c r="D47" s="376"/>
      <c r="E47" s="376" t="s">
        <v>24</v>
      </c>
      <c r="F47" s="377">
        <v>20</v>
      </c>
      <c r="G47" s="378"/>
      <c r="H47" s="378"/>
      <c r="I47" s="378"/>
      <c r="J47" s="378"/>
      <c r="K47" s="379"/>
      <c r="L47" s="380">
        <f t="shared" si="5"/>
        <v>40346.49970011574</v>
      </c>
      <c r="M47" s="381">
        <f t="shared" si="4"/>
        <v>40374.49970011574</v>
      </c>
      <c r="N47" s="382">
        <f ca="1" t="shared" si="6"/>
        <v>40346.49970011574</v>
      </c>
      <c r="O47" s="383">
        <f ca="1" t="shared" si="8"/>
        <v>40346.49970011574</v>
      </c>
      <c r="P47" s="383">
        <f ca="1" t="shared" si="9"/>
        <v>40346.49970011574</v>
      </c>
      <c r="Q47" s="383">
        <f ca="1" t="shared" si="10"/>
        <v>40346.49970011574</v>
      </c>
      <c r="R47" s="383">
        <f ca="1" t="shared" si="11"/>
        <v>40346.49970011574</v>
      </c>
      <c r="S47" s="384"/>
      <c r="T47" s="372"/>
      <c r="U47" s="372"/>
      <c r="V47" s="372"/>
      <c r="W47" s="372"/>
      <c r="X47" s="385"/>
      <c r="Y47" s="386">
        <v>20</v>
      </c>
      <c r="Z47" s="386">
        <v>80</v>
      </c>
      <c r="AA47" s="386"/>
      <c r="AB47" s="386"/>
      <c r="AC47" s="386"/>
      <c r="AD47" s="386"/>
      <c r="AE47" s="386">
        <v>80</v>
      </c>
      <c r="AF47" s="386"/>
      <c r="AG47" s="363"/>
      <c r="AH47" s="363"/>
      <c r="AI47" s="175"/>
      <c r="AJ47" s="175"/>
      <c r="AK47" s="175"/>
      <c r="AL47" s="175"/>
      <c r="AM47" s="97"/>
      <c r="AN47" s="100" t="s">
        <v>199</v>
      </c>
      <c r="AO47" s="102">
        <v>4</v>
      </c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S47" s="376">
        <v>10</v>
      </c>
      <c r="BT47" s="390">
        <v>-20</v>
      </c>
    </row>
    <row r="48" spans="1:72" s="96" customFormat="1" ht="15">
      <c r="A48" s="102"/>
      <c r="C48" s="103" t="s">
        <v>87</v>
      </c>
      <c r="F48" s="145"/>
      <c r="G48" s="158"/>
      <c r="H48" s="274"/>
      <c r="I48" s="274"/>
      <c r="J48" s="274"/>
      <c r="K48" s="275"/>
      <c r="L48" s="276">
        <f t="shared" si="5"/>
      </c>
      <c r="M48" s="277">
        <f t="shared" si="4"/>
      </c>
      <c r="N48" s="278">
        <f ca="1" t="shared" si="6"/>
        <v>40346.49970011574</v>
      </c>
      <c r="O48" s="279">
        <f ca="1" t="shared" si="8"/>
        <v>40346.49970011574</v>
      </c>
      <c r="P48" s="279">
        <f ca="1" t="shared" si="9"/>
        <v>40346.49970011574</v>
      </c>
      <c r="Q48" s="279">
        <f ca="1" t="shared" si="10"/>
        <v>40346.49970011574</v>
      </c>
      <c r="R48" s="279">
        <f ca="1" t="shared" si="11"/>
        <v>40346.49970011574</v>
      </c>
      <c r="S48" s="99"/>
      <c r="T48" s="109"/>
      <c r="U48" s="109"/>
      <c r="V48" s="109"/>
      <c r="W48" s="109"/>
      <c r="X48" s="110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175"/>
      <c r="AJ48" s="175"/>
      <c r="AK48" s="175"/>
      <c r="AL48" s="175"/>
      <c r="AM48" s="97"/>
      <c r="AN48" s="100"/>
      <c r="AO48" s="10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S48" s="376"/>
      <c r="BT48" s="390"/>
    </row>
    <row r="49" spans="1:73" s="96" customFormat="1" ht="12.75">
      <c r="A49" s="331"/>
      <c r="B49" s="332"/>
      <c r="C49" s="391" t="s">
        <v>65</v>
      </c>
      <c r="D49" s="242"/>
      <c r="E49" s="242"/>
      <c r="F49" s="356"/>
      <c r="G49" s="333"/>
      <c r="H49" s="333"/>
      <c r="I49" s="333"/>
      <c r="J49" s="333"/>
      <c r="K49" s="357"/>
      <c r="L49" s="335">
        <f t="shared" si="5"/>
      </c>
      <c r="M49" s="336">
        <f t="shared" si="4"/>
      </c>
      <c r="N49" s="314">
        <f ca="1" t="shared" si="6"/>
        <v>40346.49970011574</v>
      </c>
      <c r="O49" s="290">
        <f ca="1" t="shared" si="8"/>
        <v>40346.49970011574</v>
      </c>
      <c r="P49" s="290">
        <f ca="1" t="shared" si="9"/>
        <v>40346.49970011574</v>
      </c>
      <c r="Q49" s="290">
        <f ca="1" t="shared" si="10"/>
        <v>40346.49970011574</v>
      </c>
      <c r="R49" s="290">
        <f ca="1" t="shared" si="11"/>
        <v>40346.49970011574</v>
      </c>
      <c r="S49" s="337"/>
      <c r="T49" s="399">
        <v>95</v>
      </c>
      <c r="U49" s="109"/>
      <c r="V49" s="109"/>
      <c r="W49" s="372">
        <v>6</v>
      </c>
      <c r="X49" s="110"/>
      <c r="Y49" s="363"/>
      <c r="Z49" s="363"/>
      <c r="AA49" s="363"/>
      <c r="AB49" s="363"/>
      <c r="AC49" s="363"/>
      <c r="AD49" s="363"/>
      <c r="AE49" s="364"/>
      <c r="AF49" s="363"/>
      <c r="AG49" s="363"/>
      <c r="AH49" s="363"/>
      <c r="AI49" s="175"/>
      <c r="AJ49" s="175"/>
      <c r="AK49" s="175"/>
      <c r="AL49" s="175"/>
      <c r="AM49" s="97"/>
      <c r="AN49" s="100" t="s">
        <v>203</v>
      </c>
      <c r="AO49" s="102">
        <v>6</v>
      </c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S49" s="376">
        <v>10</v>
      </c>
      <c r="BT49" s="390">
        <v>-40</v>
      </c>
      <c r="BU49" s="96" t="s">
        <v>209</v>
      </c>
    </row>
    <row r="50" spans="1:72" s="96" customFormat="1" ht="12.75">
      <c r="A50" s="102">
        <v>31</v>
      </c>
      <c r="B50" s="105"/>
      <c r="D50" s="57" t="s">
        <v>66</v>
      </c>
      <c r="E50" s="96" t="s">
        <v>25</v>
      </c>
      <c r="F50" s="1">
        <v>10</v>
      </c>
      <c r="G50" s="158"/>
      <c r="H50" s="274"/>
      <c r="I50" s="274"/>
      <c r="J50" s="274"/>
      <c r="K50" s="354">
        <v>40631</v>
      </c>
      <c r="L50" s="276">
        <f t="shared" si="5"/>
        <v>40631</v>
      </c>
      <c r="M50" s="277">
        <f t="shared" si="4"/>
        <v>40645</v>
      </c>
      <c r="N50" s="278">
        <f ca="1" t="shared" si="6"/>
        <v>40631</v>
      </c>
      <c r="O50" s="279">
        <f ca="1" t="shared" si="8"/>
        <v>40346.49970011574</v>
      </c>
      <c r="P50" s="279">
        <f ca="1" t="shared" si="9"/>
        <v>40346.49970011574</v>
      </c>
      <c r="Q50" s="279">
        <f ca="1" t="shared" si="10"/>
        <v>40346.49970011574</v>
      </c>
      <c r="R50" s="279">
        <f ca="1" t="shared" si="11"/>
        <v>40346.49970011574</v>
      </c>
      <c r="S50" s="101"/>
      <c r="T50" s="109"/>
      <c r="U50" s="109"/>
      <c r="V50" s="109"/>
      <c r="W50" s="109"/>
      <c r="X50" s="110"/>
      <c r="Y50" s="363"/>
      <c r="Z50" s="363"/>
      <c r="AA50" s="363"/>
      <c r="AB50" s="363"/>
      <c r="AC50" s="363"/>
      <c r="AD50" s="363"/>
      <c r="AE50" s="364">
        <v>48</v>
      </c>
      <c r="AF50" s="363"/>
      <c r="AG50" s="363"/>
      <c r="AH50" s="363"/>
      <c r="AI50" s="175"/>
      <c r="AJ50" s="175"/>
      <c r="AK50" s="175"/>
      <c r="AL50" s="175"/>
      <c r="AM50" s="97"/>
      <c r="AN50" s="100" t="s">
        <v>204</v>
      </c>
      <c r="AO50" s="102">
        <v>4</v>
      </c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S50" s="376">
        <v>20</v>
      </c>
      <c r="BT50" s="390">
        <v>-10</v>
      </c>
    </row>
    <row r="51" spans="1:72" s="96" customFormat="1" ht="12.75">
      <c r="A51" s="102">
        <f t="shared" si="7"/>
        <v>32</v>
      </c>
      <c r="B51" s="105"/>
      <c r="D51" s="57" t="s">
        <v>67</v>
      </c>
      <c r="E51" s="96" t="s">
        <v>25</v>
      </c>
      <c r="F51" s="1">
        <v>1</v>
      </c>
      <c r="G51" s="158"/>
      <c r="H51" s="274"/>
      <c r="I51" s="274"/>
      <c r="J51" s="274"/>
      <c r="K51" s="354">
        <v>40638</v>
      </c>
      <c r="L51" s="276">
        <f t="shared" si="5"/>
        <v>40638</v>
      </c>
      <c r="M51" s="277">
        <f t="shared" si="4"/>
        <v>40639.4</v>
      </c>
      <c r="N51" s="278">
        <f ca="1" t="shared" si="6"/>
        <v>40638</v>
      </c>
      <c r="O51" s="279">
        <f ca="1" t="shared" si="8"/>
        <v>40346.49970011574</v>
      </c>
      <c r="P51" s="279">
        <f ca="1" t="shared" si="9"/>
        <v>40346.49970011574</v>
      </c>
      <c r="Q51" s="279">
        <f ca="1" t="shared" si="10"/>
        <v>40346.49970011574</v>
      </c>
      <c r="R51" s="279">
        <f ca="1" t="shared" si="11"/>
        <v>40346.49970011574</v>
      </c>
      <c r="S51" s="101"/>
      <c r="T51" s="109"/>
      <c r="U51" s="109"/>
      <c r="V51" s="109"/>
      <c r="W51" s="109"/>
      <c r="X51" s="110"/>
      <c r="Y51" s="363"/>
      <c r="Z51" s="363"/>
      <c r="AA51" s="363"/>
      <c r="AB51" s="363"/>
      <c r="AC51" s="363"/>
      <c r="AD51" s="363"/>
      <c r="AE51" s="364">
        <v>4</v>
      </c>
      <c r="AF51" s="363"/>
      <c r="AG51" s="363"/>
      <c r="AH51" s="363"/>
      <c r="AI51" s="175"/>
      <c r="AJ51" s="175"/>
      <c r="AK51" s="175"/>
      <c r="AL51" s="175"/>
      <c r="AM51" s="97"/>
      <c r="AN51" s="100"/>
      <c r="AO51" s="10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S51" s="376"/>
      <c r="BT51" s="390"/>
    </row>
    <row r="52" spans="1:72" s="96" customFormat="1" ht="12.75">
      <c r="A52" s="102">
        <f t="shared" si="7"/>
        <v>33</v>
      </c>
      <c r="B52" s="105"/>
      <c r="D52" s="57" t="s">
        <v>68</v>
      </c>
      <c r="E52" s="96" t="s">
        <v>25</v>
      </c>
      <c r="F52" s="1">
        <v>40</v>
      </c>
      <c r="G52" s="158"/>
      <c r="H52" s="274"/>
      <c r="I52" s="274"/>
      <c r="J52" s="274"/>
      <c r="K52" s="354">
        <v>40639</v>
      </c>
      <c r="L52" s="276">
        <f t="shared" si="5"/>
        <v>40639</v>
      </c>
      <c r="M52" s="277">
        <f t="shared" si="4"/>
        <v>40695</v>
      </c>
      <c r="N52" s="278">
        <f ca="1" t="shared" si="6"/>
        <v>40639</v>
      </c>
      <c r="O52" s="279">
        <f ca="1" t="shared" si="8"/>
        <v>40346.49970011574</v>
      </c>
      <c r="P52" s="279">
        <f ca="1" t="shared" si="9"/>
        <v>40346.49970011574</v>
      </c>
      <c r="Q52" s="279">
        <f ca="1" t="shared" si="10"/>
        <v>40346.49970011574</v>
      </c>
      <c r="R52" s="279">
        <f ca="1" t="shared" si="11"/>
        <v>40346.49970011574</v>
      </c>
      <c r="S52" s="101"/>
      <c r="T52" s="109"/>
      <c r="U52" s="109"/>
      <c r="V52" s="109"/>
      <c r="W52" s="109"/>
      <c r="X52" s="110"/>
      <c r="Y52" s="363"/>
      <c r="Z52" s="363"/>
      <c r="AA52" s="363"/>
      <c r="AB52" s="363"/>
      <c r="AC52" s="363"/>
      <c r="AD52" s="363"/>
      <c r="AE52" s="364">
        <v>0</v>
      </c>
      <c r="AF52" s="363"/>
      <c r="AG52" s="363"/>
      <c r="AH52" s="363"/>
      <c r="AI52" s="175"/>
      <c r="AJ52" s="175"/>
      <c r="AK52" s="175"/>
      <c r="AL52" s="175"/>
      <c r="AM52" s="97"/>
      <c r="AN52" s="100"/>
      <c r="AO52" s="10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S52" s="376"/>
      <c r="BT52" s="390"/>
    </row>
    <row r="53" spans="1:72" s="96" customFormat="1" ht="12.75">
      <c r="A53" s="102">
        <f t="shared" si="7"/>
        <v>34</v>
      </c>
      <c r="D53" s="57" t="s">
        <v>69</v>
      </c>
      <c r="E53" s="96" t="s">
        <v>25</v>
      </c>
      <c r="F53" s="1">
        <v>1</v>
      </c>
      <c r="G53" s="158"/>
      <c r="H53" s="274"/>
      <c r="I53" s="274"/>
      <c r="J53" s="274"/>
      <c r="K53" s="354">
        <v>40695</v>
      </c>
      <c r="L53" s="276">
        <f t="shared" si="5"/>
        <v>40695</v>
      </c>
      <c r="M53" s="277">
        <f t="shared" si="4"/>
        <v>40696.4</v>
      </c>
      <c r="N53" s="278">
        <f ca="1" t="shared" si="6"/>
        <v>40695</v>
      </c>
      <c r="O53" s="279">
        <f ca="1" t="shared" si="8"/>
        <v>40346.49970011574</v>
      </c>
      <c r="P53" s="279">
        <f ca="1" t="shared" si="9"/>
        <v>40346.49970011574</v>
      </c>
      <c r="Q53" s="279">
        <f ca="1" t="shared" si="10"/>
        <v>40346.49970011574</v>
      </c>
      <c r="R53" s="279">
        <f ca="1" t="shared" si="11"/>
        <v>40346.49970011574</v>
      </c>
      <c r="S53" s="101"/>
      <c r="T53" s="109"/>
      <c r="U53" s="109"/>
      <c r="V53" s="109"/>
      <c r="W53" s="109"/>
      <c r="X53" s="110"/>
      <c r="Y53" s="363"/>
      <c r="Z53" s="363"/>
      <c r="AA53" s="363"/>
      <c r="AB53" s="363"/>
      <c r="AC53" s="363"/>
      <c r="AD53" s="363"/>
      <c r="AE53" s="364">
        <v>0</v>
      </c>
      <c r="AF53" s="363"/>
      <c r="AG53" s="363"/>
      <c r="AH53" s="363"/>
      <c r="AI53" s="175"/>
      <c r="AJ53" s="175"/>
      <c r="AK53" s="175"/>
      <c r="AL53" s="175"/>
      <c r="AM53" s="97"/>
      <c r="AN53" s="100"/>
      <c r="AO53" s="10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S53" s="376"/>
      <c r="BT53" s="390"/>
    </row>
    <row r="54" spans="1:72" s="96" customFormat="1" ht="12.75">
      <c r="A54" s="331">
        <f t="shared" si="7"/>
        <v>35</v>
      </c>
      <c r="B54" s="340"/>
      <c r="C54" s="242"/>
      <c r="D54" s="356" t="s">
        <v>70</v>
      </c>
      <c r="E54" s="242" t="s">
        <v>25</v>
      </c>
      <c r="F54" s="355">
        <v>260</v>
      </c>
      <c r="G54" s="333"/>
      <c r="H54" s="333"/>
      <c r="I54" s="333"/>
      <c r="J54" s="333"/>
      <c r="K54" s="357">
        <v>40696</v>
      </c>
      <c r="L54" s="276">
        <f t="shared" si="5"/>
        <v>40696</v>
      </c>
      <c r="M54" s="277">
        <f t="shared" si="4"/>
        <v>41060</v>
      </c>
      <c r="N54" s="278">
        <f ca="1" t="shared" si="6"/>
        <v>40696</v>
      </c>
      <c r="O54" s="279">
        <f ca="1" t="shared" si="8"/>
        <v>40346.49970011574</v>
      </c>
      <c r="P54" s="279">
        <f ca="1" t="shared" si="9"/>
        <v>40346.49970011574</v>
      </c>
      <c r="Q54" s="279">
        <f ca="1" t="shared" si="10"/>
        <v>40346.49970011574</v>
      </c>
      <c r="R54" s="279">
        <f ca="1" t="shared" si="11"/>
        <v>40346.49970011574</v>
      </c>
      <c r="S54" s="101"/>
      <c r="T54" s="109"/>
      <c r="U54" s="109"/>
      <c r="V54" s="109"/>
      <c r="W54" s="109"/>
      <c r="X54" s="110"/>
      <c r="Y54" s="363"/>
      <c r="Z54" s="363"/>
      <c r="AA54" s="363"/>
      <c r="AB54" s="363"/>
      <c r="AC54" s="363"/>
      <c r="AD54" s="363"/>
      <c r="AE54" s="364">
        <v>0</v>
      </c>
      <c r="AF54" s="363"/>
      <c r="AG54" s="363"/>
      <c r="AH54" s="363"/>
      <c r="AI54" s="175"/>
      <c r="AJ54" s="175"/>
      <c r="AK54" s="175"/>
      <c r="AL54" s="175"/>
      <c r="AM54" s="97"/>
      <c r="AN54" s="100"/>
      <c r="AO54" s="10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S54" s="376">
        <v>20</v>
      </c>
      <c r="BT54" s="390">
        <v>-10</v>
      </c>
    </row>
    <row r="55" spans="1:72" s="96" customFormat="1" ht="12.75">
      <c r="A55" s="331">
        <f t="shared" si="7"/>
        <v>36</v>
      </c>
      <c r="B55" s="101"/>
      <c r="C55" s="368" t="s">
        <v>210</v>
      </c>
      <c r="D55" s="101"/>
      <c r="F55" s="238"/>
      <c r="G55" s="158"/>
      <c r="H55" s="274"/>
      <c r="I55" s="274"/>
      <c r="J55" s="274"/>
      <c r="K55" s="354"/>
      <c r="L55" s="276">
        <f t="shared" si="5"/>
      </c>
      <c r="M55" s="277">
        <f t="shared" si="4"/>
      </c>
      <c r="N55" s="278">
        <f ca="1" t="shared" si="6"/>
        <v>40346.49970011574</v>
      </c>
      <c r="O55" s="279">
        <f aca="true" ca="1" t="shared" si="14" ref="O55:O86">IF(G55="",NOW(),VLOOKUP(G55,$A$10:$M$134,13))</f>
        <v>40346.49970011574</v>
      </c>
      <c r="P55" s="279">
        <f aca="true" ca="1" t="shared" si="15" ref="P55:P86">IF(H55="",NOW(),VLOOKUP(H55,$A$10:$M$134,13))</f>
        <v>40346.49970011574</v>
      </c>
      <c r="Q55" s="279">
        <f aca="true" ca="1" t="shared" si="16" ref="Q55:Q86">IF(I55="",NOW(),VLOOKUP(I55,$A$10:$M$134,13))</f>
        <v>40346.49970011574</v>
      </c>
      <c r="R55" s="279">
        <f aca="true" ca="1" t="shared" si="17" ref="R55:R86">IF(J55="",NOW(),VLOOKUP(J55,$A$10:$M$134,13))</f>
        <v>40346.49970011574</v>
      </c>
      <c r="S55" s="101"/>
      <c r="T55" s="369">
        <v>45</v>
      </c>
      <c r="U55" s="109"/>
      <c r="V55" s="109"/>
      <c r="W55" s="109"/>
      <c r="X55" s="110"/>
      <c r="Y55" s="363"/>
      <c r="Z55" s="363"/>
      <c r="AA55" s="363"/>
      <c r="AB55" s="363"/>
      <c r="AC55" s="363"/>
      <c r="AD55" s="363"/>
      <c r="AE55" s="364"/>
      <c r="AF55" s="363"/>
      <c r="AG55" s="363"/>
      <c r="AH55" s="363"/>
      <c r="AI55" s="175"/>
      <c r="AJ55" s="175"/>
      <c r="AK55" s="175"/>
      <c r="AL55" s="175"/>
      <c r="AM55" s="97"/>
      <c r="AN55" s="100" t="s">
        <v>206</v>
      </c>
      <c r="AO55" s="102">
        <v>6</v>
      </c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S55" s="376">
        <v>10</v>
      </c>
      <c r="BT55" s="390">
        <v>-10</v>
      </c>
    </row>
    <row r="56" spans="1:72" s="96" customFormat="1" ht="12.75">
      <c r="A56" s="102">
        <f t="shared" si="7"/>
        <v>37</v>
      </c>
      <c r="B56" s="101"/>
      <c r="D56" s="57" t="s">
        <v>66</v>
      </c>
      <c r="E56" s="96" t="s">
        <v>24</v>
      </c>
      <c r="F56" s="1">
        <v>10</v>
      </c>
      <c r="G56" s="158"/>
      <c r="H56" s="274"/>
      <c r="I56" s="274"/>
      <c r="J56" s="274"/>
      <c r="K56" s="354">
        <v>40638</v>
      </c>
      <c r="L56" s="276">
        <f t="shared" si="5"/>
        <v>40638</v>
      </c>
      <c r="M56" s="277">
        <f t="shared" si="4"/>
        <v>40652</v>
      </c>
      <c r="N56" s="278">
        <f ca="1" t="shared" si="6"/>
        <v>40638</v>
      </c>
      <c r="O56" s="279">
        <f ca="1" t="shared" si="14"/>
        <v>40346.49970011574</v>
      </c>
      <c r="P56" s="279">
        <f ca="1" t="shared" si="15"/>
        <v>40346.49970011574</v>
      </c>
      <c r="Q56" s="279">
        <f ca="1" t="shared" si="16"/>
        <v>40346.49970011574</v>
      </c>
      <c r="R56" s="279">
        <f ca="1" t="shared" si="17"/>
        <v>40346.49970011574</v>
      </c>
      <c r="S56" s="101"/>
      <c r="T56" s="109"/>
      <c r="U56" s="109"/>
      <c r="V56" s="109"/>
      <c r="W56" s="109"/>
      <c r="X56" s="110"/>
      <c r="Y56" s="363"/>
      <c r="Z56" s="363"/>
      <c r="AA56" s="363"/>
      <c r="AB56" s="363"/>
      <c r="AC56" s="363"/>
      <c r="AD56" s="363"/>
      <c r="AE56" s="364">
        <v>72</v>
      </c>
      <c r="AF56" s="363"/>
      <c r="AG56" s="363"/>
      <c r="AH56" s="363"/>
      <c r="AI56" s="175"/>
      <c r="AJ56" s="175"/>
      <c r="AK56" s="175"/>
      <c r="AL56" s="175"/>
      <c r="AM56" s="97"/>
      <c r="AN56" s="100" t="s">
        <v>205</v>
      </c>
      <c r="AO56" s="102">
        <v>4</v>
      </c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S56" s="376">
        <v>10</v>
      </c>
      <c r="BT56" s="390">
        <v>-10</v>
      </c>
    </row>
    <row r="57" spans="1:72" s="242" customFormat="1" ht="12.75">
      <c r="A57" s="102">
        <f t="shared" si="7"/>
        <v>38</v>
      </c>
      <c r="B57" s="101"/>
      <c r="D57" s="57" t="s">
        <v>67</v>
      </c>
      <c r="E57" s="96" t="s">
        <v>24</v>
      </c>
      <c r="F57" s="1">
        <v>1</v>
      </c>
      <c r="G57" s="158"/>
      <c r="H57" s="274"/>
      <c r="I57" s="274"/>
      <c r="J57" s="274"/>
      <c r="K57" s="354">
        <v>40645</v>
      </c>
      <c r="L57" s="276">
        <f t="shared" si="5"/>
        <v>40645</v>
      </c>
      <c r="M57" s="277">
        <f aca="true" t="shared" si="18" ref="M57:M120">IF(F57="","",+L57+(F57*7/5))</f>
        <v>40646.4</v>
      </c>
      <c r="N57" s="278">
        <f ca="1" t="shared" si="6"/>
        <v>40645</v>
      </c>
      <c r="O57" s="279">
        <f ca="1" t="shared" si="14"/>
        <v>40346.49970011574</v>
      </c>
      <c r="P57" s="279">
        <f ca="1" t="shared" si="15"/>
        <v>40346.49970011574</v>
      </c>
      <c r="Q57" s="279">
        <f ca="1" t="shared" si="16"/>
        <v>40346.49970011574</v>
      </c>
      <c r="R57" s="279">
        <f ca="1" t="shared" si="17"/>
        <v>40346.49970011574</v>
      </c>
      <c r="S57" s="101"/>
      <c r="T57" s="109"/>
      <c r="U57" s="109"/>
      <c r="V57" s="109"/>
      <c r="W57" s="109"/>
      <c r="X57" s="110"/>
      <c r="Y57" s="363"/>
      <c r="Z57" s="363"/>
      <c r="AA57" s="363"/>
      <c r="AB57" s="363"/>
      <c r="AC57" s="363"/>
      <c r="AD57" s="363"/>
      <c r="AE57" s="364">
        <v>4</v>
      </c>
      <c r="AF57" s="363"/>
      <c r="AG57" s="365"/>
      <c r="AH57" s="365"/>
      <c r="AI57" s="243"/>
      <c r="AJ57" s="243"/>
      <c r="AK57" s="243"/>
      <c r="AL57" s="243"/>
      <c r="AM57" s="244"/>
      <c r="AN57" s="100"/>
      <c r="AO57" s="331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S57" s="376"/>
      <c r="BT57" s="390"/>
    </row>
    <row r="58" spans="1:72" s="96" customFormat="1" ht="12.75">
      <c r="A58" s="102">
        <f t="shared" si="7"/>
        <v>39</v>
      </c>
      <c r="B58" s="101"/>
      <c r="D58" s="57" t="s">
        <v>68</v>
      </c>
      <c r="E58" s="96" t="s">
        <v>24</v>
      </c>
      <c r="F58" s="1">
        <v>25</v>
      </c>
      <c r="G58" s="158"/>
      <c r="H58" s="274"/>
      <c r="I58" s="274"/>
      <c r="J58" s="274"/>
      <c r="K58" s="354">
        <v>40646</v>
      </c>
      <c r="L58" s="276">
        <f aca="true" t="shared" si="19" ref="L58:L121">IF(F58="","",IF(K58="",MAX(N58:R58),K58))</f>
        <v>40646</v>
      </c>
      <c r="M58" s="277">
        <f t="shared" si="18"/>
        <v>40681</v>
      </c>
      <c r="N58" s="278">
        <f aca="true" ca="1" t="shared" si="20" ref="N58:N121">IF(K58="",NOW(),K58)</f>
        <v>40646</v>
      </c>
      <c r="O58" s="279">
        <f ca="1" t="shared" si="14"/>
        <v>40346.49970011574</v>
      </c>
      <c r="P58" s="279">
        <f ca="1" t="shared" si="15"/>
        <v>40346.49970011574</v>
      </c>
      <c r="Q58" s="279">
        <f ca="1" t="shared" si="16"/>
        <v>40346.49970011574</v>
      </c>
      <c r="R58" s="279">
        <f ca="1" t="shared" si="17"/>
        <v>40346.49970011574</v>
      </c>
      <c r="S58" s="101"/>
      <c r="T58" s="109"/>
      <c r="U58" s="109"/>
      <c r="V58" s="109"/>
      <c r="W58" s="109"/>
      <c r="X58" s="110"/>
      <c r="Y58" s="363"/>
      <c r="Z58" s="363"/>
      <c r="AA58" s="363"/>
      <c r="AB58" s="363"/>
      <c r="AC58" s="363"/>
      <c r="AD58" s="363"/>
      <c r="AE58" s="364">
        <v>0</v>
      </c>
      <c r="AF58" s="363"/>
      <c r="AG58" s="363"/>
      <c r="AH58" s="363"/>
      <c r="AI58" s="175"/>
      <c r="AJ58" s="175"/>
      <c r="AK58" s="175"/>
      <c r="AL58" s="175"/>
      <c r="AM58" s="97"/>
      <c r="AN58" s="100"/>
      <c r="AO58" s="10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S58" s="376"/>
      <c r="BT58" s="390"/>
    </row>
    <row r="59" spans="1:72" s="96" customFormat="1" ht="12.75">
      <c r="A59" s="102">
        <f t="shared" si="7"/>
        <v>40</v>
      </c>
      <c r="B59" s="101"/>
      <c r="D59" s="57" t="s">
        <v>71</v>
      </c>
      <c r="E59" s="96" t="s">
        <v>24</v>
      </c>
      <c r="F59" s="1">
        <v>1</v>
      </c>
      <c r="G59" s="158"/>
      <c r="H59" s="274"/>
      <c r="I59" s="274"/>
      <c r="J59" s="274"/>
      <c r="K59" s="354">
        <v>40681</v>
      </c>
      <c r="L59" s="276">
        <f t="shared" si="19"/>
        <v>40681</v>
      </c>
      <c r="M59" s="277">
        <f t="shared" si="18"/>
        <v>40682.4</v>
      </c>
      <c r="N59" s="278">
        <f ca="1" t="shared" si="20"/>
        <v>40681</v>
      </c>
      <c r="O59" s="279">
        <f ca="1" t="shared" si="14"/>
        <v>40346.49970011574</v>
      </c>
      <c r="P59" s="279">
        <f ca="1" t="shared" si="15"/>
        <v>40346.49970011574</v>
      </c>
      <c r="Q59" s="279">
        <f ca="1" t="shared" si="16"/>
        <v>40346.49970011574</v>
      </c>
      <c r="R59" s="279">
        <f ca="1" t="shared" si="17"/>
        <v>40346.49970011574</v>
      </c>
      <c r="S59" s="101"/>
      <c r="T59" s="109"/>
      <c r="U59" s="109"/>
      <c r="V59" s="109"/>
      <c r="W59" s="109"/>
      <c r="X59" s="110"/>
      <c r="Y59" s="363"/>
      <c r="Z59" s="363"/>
      <c r="AA59" s="363"/>
      <c r="AB59" s="363"/>
      <c r="AC59" s="363"/>
      <c r="AD59" s="363"/>
      <c r="AE59" s="364">
        <v>0</v>
      </c>
      <c r="AF59" s="363"/>
      <c r="AG59" s="363"/>
      <c r="AH59" s="363"/>
      <c r="AI59" s="175"/>
      <c r="AJ59" s="175"/>
      <c r="AK59" s="175"/>
      <c r="AL59" s="175"/>
      <c r="AM59" s="97"/>
      <c r="AN59" s="100"/>
      <c r="AO59" s="10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S59" s="376"/>
      <c r="BT59" s="390"/>
    </row>
    <row r="60" spans="1:72" s="242" customFormat="1" ht="12.75">
      <c r="A60" s="102">
        <f t="shared" si="7"/>
        <v>41</v>
      </c>
      <c r="B60" s="340"/>
      <c r="D60" s="57" t="s">
        <v>70</v>
      </c>
      <c r="E60" s="96" t="s">
        <v>24</v>
      </c>
      <c r="F60" s="1">
        <v>60</v>
      </c>
      <c r="G60" s="333"/>
      <c r="H60" s="333"/>
      <c r="I60" s="333"/>
      <c r="J60" s="333"/>
      <c r="K60" s="354">
        <v>40682</v>
      </c>
      <c r="L60" s="335">
        <f t="shared" si="19"/>
        <v>40682</v>
      </c>
      <c r="M60" s="336">
        <f t="shared" si="18"/>
        <v>40766</v>
      </c>
      <c r="N60" s="314">
        <f ca="1" t="shared" si="20"/>
        <v>40682</v>
      </c>
      <c r="O60" s="290">
        <f ca="1" t="shared" si="14"/>
        <v>40346.49970011574</v>
      </c>
      <c r="P60" s="290">
        <f ca="1" t="shared" si="15"/>
        <v>40346.49970011574</v>
      </c>
      <c r="Q60" s="290">
        <f ca="1" t="shared" si="16"/>
        <v>40346.49970011574</v>
      </c>
      <c r="R60" s="290">
        <f ca="1" t="shared" si="17"/>
        <v>40346.49970011574</v>
      </c>
      <c r="S60" s="340"/>
      <c r="T60" s="338"/>
      <c r="U60" s="338"/>
      <c r="V60" s="338"/>
      <c r="W60" s="338"/>
      <c r="X60" s="339"/>
      <c r="Y60" s="365"/>
      <c r="Z60" s="365"/>
      <c r="AA60" s="365"/>
      <c r="AB60" s="365"/>
      <c r="AC60" s="365"/>
      <c r="AD60" s="365"/>
      <c r="AE60" s="364">
        <v>0</v>
      </c>
      <c r="AF60" s="365"/>
      <c r="AG60" s="365"/>
      <c r="AH60" s="365"/>
      <c r="AI60" s="243"/>
      <c r="AJ60" s="243"/>
      <c r="AK60" s="243"/>
      <c r="AL60" s="243"/>
      <c r="AM60" s="244"/>
      <c r="AN60" s="100"/>
      <c r="AO60" s="331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S60" s="376">
        <v>20</v>
      </c>
      <c r="BT60" s="390">
        <v>-10</v>
      </c>
    </row>
    <row r="61" spans="1:72" s="96" customFormat="1" ht="12.75">
      <c r="A61" s="331">
        <f t="shared" si="7"/>
        <v>42</v>
      </c>
      <c r="B61" s="340"/>
      <c r="C61" s="355" t="s">
        <v>72</v>
      </c>
      <c r="D61" s="340"/>
      <c r="E61" s="242"/>
      <c r="F61" s="356"/>
      <c r="G61" s="333"/>
      <c r="H61" s="333"/>
      <c r="I61" s="333"/>
      <c r="J61" s="333"/>
      <c r="K61" s="357"/>
      <c r="L61" s="335">
        <f t="shared" si="19"/>
      </c>
      <c r="M61" s="336">
        <f t="shared" si="18"/>
      </c>
      <c r="N61" s="314">
        <f ca="1" t="shared" si="20"/>
        <v>40346.49970011574</v>
      </c>
      <c r="O61" s="290">
        <f ca="1" t="shared" si="14"/>
        <v>40346.49970011574</v>
      </c>
      <c r="P61" s="290">
        <f ca="1" t="shared" si="15"/>
        <v>40346.49970011574</v>
      </c>
      <c r="Q61" s="290">
        <f ca="1" t="shared" si="16"/>
        <v>40346.49970011574</v>
      </c>
      <c r="R61" s="290">
        <f ca="1" t="shared" si="17"/>
        <v>40346.49970011574</v>
      </c>
      <c r="S61" s="340"/>
      <c r="T61" s="338">
        <v>20</v>
      </c>
      <c r="U61" s="338"/>
      <c r="V61" s="338"/>
      <c r="W61" s="338"/>
      <c r="X61" s="339"/>
      <c r="Y61" s="365"/>
      <c r="Z61" s="365"/>
      <c r="AA61" s="365"/>
      <c r="AB61" s="365"/>
      <c r="AC61" s="365"/>
      <c r="AD61" s="365"/>
      <c r="AE61" s="367"/>
      <c r="AF61" s="365"/>
      <c r="AG61" s="363"/>
      <c r="AH61" s="363"/>
      <c r="AI61" s="175"/>
      <c r="AJ61" s="175"/>
      <c r="AK61" s="175"/>
      <c r="AL61" s="175"/>
      <c r="AM61" s="97"/>
      <c r="AN61" s="100" t="s">
        <v>207</v>
      </c>
      <c r="AO61" s="102">
        <v>6</v>
      </c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S61" s="376">
        <v>10</v>
      </c>
      <c r="BT61" s="390">
        <v>-10</v>
      </c>
    </row>
    <row r="62" spans="1:72" s="96" customFormat="1" ht="12.75">
      <c r="A62" s="331">
        <f t="shared" si="7"/>
        <v>43</v>
      </c>
      <c r="B62" s="340"/>
      <c r="C62" s="242"/>
      <c r="D62" s="356" t="s">
        <v>66</v>
      </c>
      <c r="E62" s="242" t="s">
        <v>24</v>
      </c>
      <c r="F62" s="355">
        <v>2</v>
      </c>
      <c r="G62" s="333"/>
      <c r="H62" s="333"/>
      <c r="I62" s="333"/>
      <c r="J62" s="333"/>
      <c r="K62" s="357">
        <v>40876</v>
      </c>
      <c r="L62" s="335">
        <f t="shared" si="19"/>
        <v>40876</v>
      </c>
      <c r="M62" s="336">
        <f t="shared" si="18"/>
        <v>40878.8</v>
      </c>
      <c r="N62" s="314">
        <f ca="1" t="shared" si="20"/>
        <v>40876</v>
      </c>
      <c r="O62" s="290">
        <f ca="1" t="shared" si="14"/>
        <v>40346.49970011574</v>
      </c>
      <c r="P62" s="290">
        <f ca="1" t="shared" si="15"/>
        <v>40346.49970011574</v>
      </c>
      <c r="Q62" s="290">
        <f ca="1" t="shared" si="16"/>
        <v>40346.49970011574</v>
      </c>
      <c r="R62" s="290">
        <f ca="1" t="shared" si="17"/>
        <v>40346.49970011574</v>
      </c>
      <c r="S62" s="340"/>
      <c r="T62" s="338"/>
      <c r="U62" s="338"/>
      <c r="V62" s="338"/>
      <c r="W62" s="338"/>
      <c r="X62" s="339"/>
      <c r="Y62" s="365"/>
      <c r="Z62" s="365"/>
      <c r="AA62" s="365"/>
      <c r="AB62" s="365"/>
      <c r="AC62" s="365"/>
      <c r="AD62" s="365"/>
      <c r="AE62" s="367">
        <v>14.4</v>
      </c>
      <c r="AF62" s="365"/>
      <c r="AG62" s="363"/>
      <c r="AH62" s="363"/>
      <c r="AI62" s="175"/>
      <c r="AJ62" s="175"/>
      <c r="AK62" s="175"/>
      <c r="AL62" s="175"/>
      <c r="AM62" s="97"/>
      <c r="AN62" s="100"/>
      <c r="AO62" s="102">
        <v>4</v>
      </c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S62" s="376"/>
      <c r="BT62" s="390"/>
    </row>
    <row r="63" spans="1:72" s="96" customFormat="1" ht="12.75">
      <c r="A63" s="331">
        <f t="shared" si="7"/>
        <v>44</v>
      </c>
      <c r="B63" s="340"/>
      <c r="C63" s="242"/>
      <c r="D63" s="356" t="s">
        <v>67</v>
      </c>
      <c r="E63" s="242" t="s">
        <v>24</v>
      </c>
      <c r="F63" s="355">
        <v>1</v>
      </c>
      <c r="G63" s="333"/>
      <c r="H63" s="333"/>
      <c r="I63" s="333"/>
      <c r="J63" s="333"/>
      <c r="K63" s="357">
        <v>40878</v>
      </c>
      <c r="L63" s="335">
        <f>IF(F63="","",IF(K63="",MAX(N63:R63),K63))</f>
        <v>40878</v>
      </c>
      <c r="M63" s="336">
        <f t="shared" si="18"/>
        <v>40879.4</v>
      </c>
      <c r="N63" s="314">
        <f ca="1" t="shared" si="20"/>
        <v>40878</v>
      </c>
      <c r="O63" s="290">
        <f ca="1" t="shared" si="14"/>
        <v>40346.49970011574</v>
      </c>
      <c r="P63" s="290">
        <f ca="1" t="shared" si="15"/>
        <v>40346.49970011574</v>
      </c>
      <c r="Q63" s="290">
        <f ca="1" t="shared" si="16"/>
        <v>40346.49970011574</v>
      </c>
      <c r="R63" s="290">
        <f ca="1" t="shared" si="17"/>
        <v>40346.49970011574</v>
      </c>
      <c r="S63" s="340"/>
      <c r="T63" s="338"/>
      <c r="U63" s="338"/>
      <c r="V63" s="338"/>
      <c r="W63" s="338"/>
      <c r="X63" s="339"/>
      <c r="Y63" s="365"/>
      <c r="Z63" s="365"/>
      <c r="AA63" s="365"/>
      <c r="AB63" s="365"/>
      <c r="AC63" s="365"/>
      <c r="AD63" s="365"/>
      <c r="AE63" s="367">
        <v>4</v>
      </c>
      <c r="AF63" s="365"/>
      <c r="AG63" s="363"/>
      <c r="AH63" s="363"/>
      <c r="AI63" s="175"/>
      <c r="AJ63" s="175"/>
      <c r="AK63" s="175"/>
      <c r="AL63" s="175"/>
      <c r="AM63" s="97"/>
      <c r="AN63" s="100"/>
      <c r="AO63" s="10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S63" s="376"/>
      <c r="BT63" s="390"/>
    </row>
    <row r="64" spans="1:72" s="96" customFormat="1" ht="12.75">
      <c r="A64" s="331">
        <f t="shared" si="7"/>
        <v>45</v>
      </c>
      <c r="B64" s="340"/>
      <c r="C64" s="242"/>
      <c r="D64" s="356" t="s">
        <v>68</v>
      </c>
      <c r="E64" s="242" t="s">
        <v>24</v>
      </c>
      <c r="F64" s="355">
        <v>15</v>
      </c>
      <c r="G64" s="333"/>
      <c r="H64" s="333"/>
      <c r="I64" s="333"/>
      <c r="J64" s="333"/>
      <c r="K64" s="357">
        <v>40879</v>
      </c>
      <c r="L64" s="335">
        <f t="shared" si="19"/>
        <v>40879</v>
      </c>
      <c r="M64" s="336">
        <f t="shared" si="18"/>
        <v>40900</v>
      </c>
      <c r="N64" s="314">
        <f ca="1" t="shared" si="20"/>
        <v>40879</v>
      </c>
      <c r="O64" s="290">
        <f ca="1" t="shared" si="14"/>
        <v>40346.49970011574</v>
      </c>
      <c r="P64" s="290">
        <f ca="1" t="shared" si="15"/>
        <v>40346.49970011574</v>
      </c>
      <c r="Q64" s="290">
        <f ca="1" t="shared" si="16"/>
        <v>40346.49970011574</v>
      </c>
      <c r="R64" s="290">
        <f ca="1" t="shared" si="17"/>
        <v>40346.49970011574</v>
      </c>
      <c r="S64" s="340"/>
      <c r="T64" s="338"/>
      <c r="U64" s="338"/>
      <c r="V64" s="338"/>
      <c r="W64" s="338"/>
      <c r="X64" s="339"/>
      <c r="Y64" s="365"/>
      <c r="Z64" s="365"/>
      <c r="AA64" s="365"/>
      <c r="AB64" s="365"/>
      <c r="AC64" s="365"/>
      <c r="AD64" s="365"/>
      <c r="AE64" s="367">
        <v>0</v>
      </c>
      <c r="AF64" s="365"/>
      <c r="AG64" s="363"/>
      <c r="AH64" s="363"/>
      <c r="AI64" s="175"/>
      <c r="AJ64" s="175"/>
      <c r="AK64" s="175"/>
      <c r="AL64" s="175"/>
      <c r="AM64" s="97"/>
      <c r="AN64" s="100"/>
      <c r="AO64" s="10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S64" s="376"/>
      <c r="BT64" s="390"/>
    </row>
    <row r="65" spans="1:72" s="96" customFormat="1" ht="12.75">
      <c r="A65" s="331">
        <f aca="true" t="shared" si="21" ref="A65:A123">A64+1</f>
        <v>46</v>
      </c>
      <c r="B65" s="340"/>
      <c r="C65" s="242"/>
      <c r="D65" s="356" t="s">
        <v>71</v>
      </c>
      <c r="E65" s="242" t="s">
        <v>24</v>
      </c>
      <c r="F65" s="355">
        <v>1</v>
      </c>
      <c r="G65" s="333"/>
      <c r="H65" s="333"/>
      <c r="I65" s="333"/>
      <c r="J65" s="333"/>
      <c r="K65" s="357">
        <v>40900</v>
      </c>
      <c r="L65" s="335">
        <f t="shared" si="19"/>
        <v>40900</v>
      </c>
      <c r="M65" s="336">
        <f t="shared" si="18"/>
        <v>40901.4</v>
      </c>
      <c r="N65" s="314">
        <f ca="1" t="shared" si="20"/>
        <v>40900</v>
      </c>
      <c r="O65" s="290">
        <f ca="1" t="shared" si="14"/>
        <v>40346.49970011574</v>
      </c>
      <c r="P65" s="290">
        <f ca="1" t="shared" si="15"/>
        <v>40346.49970011574</v>
      </c>
      <c r="Q65" s="290">
        <f ca="1" t="shared" si="16"/>
        <v>40346.49970011574</v>
      </c>
      <c r="R65" s="290">
        <f ca="1" t="shared" si="17"/>
        <v>40346.49970011574</v>
      </c>
      <c r="S65" s="340"/>
      <c r="T65" s="338"/>
      <c r="U65" s="338"/>
      <c r="V65" s="338"/>
      <c r="W65" s="338"/>
      <c r="X65" s="339"/>
      <c r="Y65" s="365"/>
      <c r="Z65" s="365"/>
      <c r="AA65" s="365"/>
      <c r="AB65" s="365"/>
      <c r="AC65" s="365"/>
      <c r="AD65" s="365"/>
      <c r="AE65" s="367">
        <v>0</v>
      </c>
      <c r="AF65" s="365"/>
      <c r="AG65" s="363"/>
      <c r="AH65" s="363"/>
      <c r="AI65" s="175"/>
      <c r="AJ65" s="175"/>
      <c r="AK65" s="175"/>
      <c r="AL65" s="175"/>
      <c r="AM65" s="97"/>
      <c r="AN65" s="100"/>
      <c r="AO65" s="10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S65" s="376"/>
      <c r="BT65" s="390"/>
    </row>
    <row r="66" spans="1:72" s="96" customFormat="1" ht="12.75">
      <c r="A66" s="331">
        <f t="shared" si="21"/>
        <v>47</v>
      </c>
      <c r="B66" s="340"/>
      <c r="C66" s="242"/>
      <c r="D66" s="356" t="s">
        <v>73</v>
      </c>
      <c r="E66" s="242" t="s">
        <v>24</v>
      </c>
      <c r="F66" s="355">
        <v>20</v>
      </c>
      <c r="G66" s="333"/>
      <c r="H66" s="333"/>
      <c r="I66" s="333"/>
      <c r="J66" s="333"/>
      <c r="K66" s="357">
        <v>40903</v>
      </c>
      <c r="L66" s="335">
        <f t="shared" si="19"/>
        <v>40903</v>
      </c>
      <c r="M66" s="336">
        <f t="shared" si="18"/>
        <v>40931</v>
      </c>
      <c r="N66" s="314">
        <f ca="1" t="shared" si="20"/>
        <v>40903</v>
      </c>
      <c r="O66" s="290">
        <f ca="1" t="shared" si="14"/>
        <v>40346.49970011574</v>
      </c>
      <c r="P66" s="290">
        <f ca="1" t="shared" si="15"/>
        <v>40346.49970011574</v>
      </c>
      <c r="Q66" s="290">
        <f ca="1" t="shared" si="16"/>
        <v>40346.49970011574</v>
      </c>
      <c r="R66" s="290">
        <f ca="1" t="shared" si="17"/>
        <v>40346.49970011574</v>
      </c>
      <c r="S66" s="340"/>
      <c r="T66" s="338"/>
      <c r="U66" s="338"/>
      <c r="V66" s="338"/>
      <c r="W66" s="338"/>
      <c r="X66" s="339"/>
      <c r="Y66" s="365"/>
      <c r="Z66" s="365"/>
      <c r="AA66" s="365"/>
      <c r="AB66" s="365"/>
      <c r="AC66" s="365"/>
      <c r="AD66" s="365"/>
      <c r="AE66" s="367">
        <v>0</v>
      </c>
      <c r="AF66" s="365"/>
      <c r="AG66" s="363"/>
      <c r="AH66" s="363"/>
      <c r="AI66" s="175"/>
      <c r="AJ66" s="175"/>
      <c r="AK66" s="175"/>
      <c r="AL66" s="175"/>
      <c r="AM66" s="97"/>
      <c r="AN66" s="100"/>
      <c r="AO66" s="10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S66" s="376">
        <v>20</v>
      </c>
      <c r="BT66" s="390">
        <v>0</v>
      </c>
    </row>
    <row r="67" spans="1:72" s="96" customFormat="1" ht="14.25">
      <c r="A67" s="331">
        <f t="shared" si="21"/>
        <v>48</v>
      </c>
      <c r="B67" s="340"/>
      <c r="C67" s="370" t="s">
        <v>74</v>
      </c>
      <c r="D67" s="340"/>
      <c r="E67" s="340"/>
      <c r="F67" s="371"/>
      <c r="G67" s="333"/>
      <c r="H67" s="333"/>
      <c r="I67" s="333"/>
      <c r="J67" s="333"/>
      <c r="K67" s="334"/>
      <c r="L67" s="335">
        <f t="shared" si="19"/>
      </c>
      <c r="M67" s="336">
        <f t="shared" si="18"/>
      </c>
      <c r="N67" s="314">
        <f ca="1" t="shared" si="20"/>
        <v>40346.49970011574</v>
      </c>
      <c r="O67" s="290">
        <f ca="1" t="shared" si="14"/>
        <v>40346.49970011574</v>
      </c>
      <c r="P67" s="290">
        <f ca="1" t="shared" si="15"/>
        <v>40346.49970011574</v>
      </c>
      <c r="Q67" s="290">
        <f ca="1" t="shared" si="16"/>
        <v>40346.49970011574</v>
      </c>
      <c r="R67" s="290">
        <f ca="1" t="shared" si="17"/>
        <v>40346.49970011574</v>
      </c>
      <c r="S67" s="340"/>
      <c r="T67" s="338"/>
      <c r="U67" s="338"/>
      <c r="V67" s="338"/>
      <c r="W67" s="338"/>
      <c r="X67" s="339"/>
      <c r="Y67" s="365"/>
      <c r="Z67" s="365"/>
      <c r="AA67" s="365"/>
      <c r="AB67" s="365"/>
      <c r="AC67" s="365"/>
      <c r="AD67" s="365"/>
      <c r="AE67" s="365"/>
      <c r="AF67" s="365"/>
      <c r="AG67" s="363"/>
      <c r="AH67" s="363"/>
      <c r="AI67" s="175"/>
      <c r="AJ67" s="175"/>
      <c r="AK67" s="175"/>
      <c r="AL67" s="175"/>
      <c r="AM67" s="97"/>
      <c r="AN67" s="100"/>
      <c r="AO67" s="10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S67" s="376"/>
      <c r="BT67" s="390"/>
    </row>
    <row r="68" spans="1:72" s="96" customFormat="1" ht="12.75">
      <c r="A68" s="331">
        <f t="shared" si="21"/>
        <v>49</v>
      </c>
      <c r="B68" s="340"/>
      <c r="C68" s="356"/>
      <c r="D68" s="356" t="s">
        <v>75</v>
      </c>
      <c r="E68" s="340" t="s">
        <v>24</v>
      </c>
      <c r="F68" s="355">
        <v>15</v>
      </c>
      <c r="G68" s="333"/>
      <c r="H68" s="333"/>
      <c r="I68" s="333"/>
      <c r="J68" s="333"/>
      <c r="K68" s="357">
        <v>40931</v>
      </c>
      <c r="L68" s="335">
        <f t="shared" si="19"/>
        <v>40931</v>
      </c>
      <c r="M68" s="336">
        <f t="shared" si="18"/>
        <v>40952</v>
      </c>
      <c r="N68" s="314">
        <f ca="1" t="shared" si="20"/>
        <v>40931</v>
      </c>
      <c r="O68" s="290">
        <f ca="1" t="shared" si="14"/>
        <v>40346.49970011574</v>
      </c>
      <c r="P68" s="290">
        <f ca="1" t="shared" si="15"/>
        <v>40346.49970011574</v>
      </c>
      <c r="Q68" s="290">
        <f ca="1" t="shared" si="16"/>
        <v>40346.49970011574</v>
      </c>
      <c r="R68" s="290">
        <f ca="1" t="shared" si="17"/>
        <v>40346.49970011574</v>
      </c>
      <c r="S68" s="340"/>
      <c r="T68" s="338"/>
      <c r="U68" s="338"/>
      <c r="V68" s="338"/>
      <c r="W68" s="338"/>
      <c r="X68" s="339"/>
      <c r="Y68" s="365"/>
      <c r="Z68" s="365"/>
      <c r="AA68" s="365"/>
      <c r="AB68" s="365"/>
      <c r="AC68" s="365"/>
      <c r="AD68" s="365"/>
      <c r="AE68" s="367">
        <v>12</v>
      </c>
      <c r="AF68" s="367">
        <v>84</v>
      </c>
      <c r="AG68" s="363"/>
      <c r="AH68" s="363"/>
      <c r="AI68" s="175"/>
      <c r="AJ68" s="175"/>
      <c r="AK68" s="175"/>
      <c r="AL68" s="175"/>
      <c r="AM68" s="97"/>
      <c r="AN68" s="100" t="s">
        <v>204</v>
      </c>
      <c r="AO68" s="102">
        <v>4</v>
      </c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S68" s="376">
        <v>10</v>
      </c>
      <c r="BT68" s="390">
        <v>0</v>
      </c>
    </row>
    <row r="69" spans="1:72" s="96" customFormat="1" ht="12.75">
      <c r="A69" s="331">
        <f t="shared" si="21"/>
        <v>50</v>
      </c>
      <c r="B69" s="340"/>
      <c r="C69" s="356"/>
      <c r="D69" s="356" t="s">
        <v>9</v>
      </c>
      <c r="E69" s="340" t="s">
        <v>24</v>
      </c>
      <c r="F69" s="355">
        <v>7</v>
      </c>
      <c r="G69" s="333"/>
      <c r="H69" s="333"/>
      <c r="I69" s="333"/>
      <c r="J69" s="333"/>
      <c r="K69" s="357">
        <v>40952</v>
      </c>
      <c r="L69" s="335">
        <f t="shared" si="19"/>
        <v>40952</v>
      </c>
      <c r="M69" s="336">
        <f t="shared" si="18"/>
        <v>40961.8</v>
      </c>
      <c r="N69" s="314">
        <f ca="1" t="shared" si="20"/>
        <v>40952</v>
      </c>
      <c r="O69" s="290">
        <f ca="1" t="shared" si="14"/>
        <v>40346.49970011574</v>
      </c>
      <c r="P69" s="290">
        <f ca="1" t="shared" si="15"/>
        <v>40346.49970011574</v>
      </c>
      <c r="Q69" s="290">
        <f ca="1" t="shared" si="16"/>
        <v>40346.49970011574</v>
      </c>
      <c r="R69" s="290">
        <f ca="1" t="shared" si="17"/>
        <v>40346.49970011574</v>
      </c>
      <c r="S69" s="340"/>
      <c r="T69" s="338"/>
      <c r="U69" s="338"/>
      <c r="V69" s="338"/>
      <c r="W69" s="338"/>
      <c r="X69" s="339"/>
      <c r="Y69" s="365"/>
      <c r="Z69" s="365"/>
      <c r="AA69" s="365"/>
      <c r="AB69" s="365"/>
      <c r="AC69" s="365"/>
      <c r="AD69" s="365"/>
      <c r="AE69" s="367">
        <v>0</v>
      </c>
      <c r="AF69" s="367">
        <v>70</v>
      </c>
      <c r="AG69" s="363"/>
      <c r="AH69" s="363"/>
      <c r="AI69" s="175"/>
      <c r="AJ69" s="175"/>
      <c r="AK69" s="175"/>
      <c r="AL69" s="175"/>
      <c r="AM69" s="97"/>
      <c r="AN69" s="100" t="s">
        <v>204</v>
      </c>
      <c r="AO69" s="102">
        <v>4</v>
      </c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S69" s="376">
        <v>25</v>
      </c>
      <c r="BT69" s="390">
        <v>-10</v>
      </c>
    </row>
    <row r="70" spans="1:72" s="96" customFormat="1" ht="12.75">
      <c r="A70" s="331">
        <f t="shared" si="21"/>
        <v>51</v>
      </c>
      <c r="B70" s="340"/>
      <c r="C70" s="356"/>
      <c r="D70" s="356" t="s">
        <v>10</v>
      </c>
      <c r="E70" s="340" t="s">
        <v>24</v>
      </c>
      <c r="F70" s="355">
        <v>5</v>
      </c>
      <c r="G70" s="333"/>
      <c r="H70" s="333"/>
      <c r="I70" s="333"/>
      <c r="J70" s="333"/>
      <c r="K70" s="357">
        <v>40961</v>
      </c>
      <c r="L70" s="335">
        <f t="shared" si="19"/>
        <v>40961</v>
      </c>
      <c r="M70" s="336">
        <f t="shared" si="18"/>
        <v>40968</v>
      </c>
      <c r="N70" s="314">
        <f ca="1" t="shared" si="20"/>
        <v>40961</v>
      </c>
      <c r="O70" s="290">
        <f ca="1" t="shared" si="14"/>
        <v>40346.49970011574</v>
      </c>
      <c r="P70" s="290">
        <f ca="1" t="shared" si="15"/>
        <v>40346.49970011574</v>
      </c>
      <c r="Q70" s="290">
        <f ca="1" t="shared" si="16"/>
        <v>40346.49970011574</v>
      </c>
      <c r="R70" s="290">
        <f ca="1" t="shared" si="17"/>
        <v>40346.49970011574</v>
      </c>
      <c r="S70" s="340"/>
      <c r="T70" s="338"/>
      <c r="U70" s="338"/>
      <c r="V70" s="338"/>
      <c r="W70" s="338"/>
      <c r="X70" s="339"/>
      <c r="Y70" s="365"/>
      <c r="Z70" s="365"/>
      <c r="AA70" s="365"/>
      <c r="AB70" s="365"/>
      <c r="AC70" s="365"/>
      <c r="AD70" s="365"/>
      <c r="AE70" s="367">
        <v>0</v>
      </c>
      <c r="AF70" s="367">
        <v>50</v>
      </c>
      <c r="AG70" s="363"/>
      <c r="AH70" s="363"/>
      <c r="AI70" s="175"/>
      <c r="AJ70" s="175"/>
      <c r="AK70" s="175"/>
      <c r="AL70" s="175"/>
      <c r="AM70" s="97"/>
      <c r="AN70" s="100" t="s">
        <v>204</v>
      </c>
      <c r="AO70" s="102">
        <v>4</v>
      </c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S70" s="376">
        <v>10</v>
      </c>
      <c r="BT70" s="390">
        <v>0</v>
      </c>
    </row>
    <row r="71" spans="1:72" s="96" customFormat="1" ht="12.75">
      <c r="A71" s="331">
        <f t="shared" si="21"/>
        <v>52</v>
      </c>
      <c r="B71" s="340"/>
      <c r="C71" s="356"/>
      <c r="D71" s="356" t="s">
        <v>11</v>
      </c>
      <c r="E71" s="340" t="s">
        <v>24</v>
      </c>
      <c r="F71" s="355">
        <v>5</v>
      </c>
      <c r="G71" s="333"/>
      <c r="H71" s="333"/>
      <c r="I71" s="333"/>
      <c r="J71" s="333"/>
      <c r="K71" s="357">
        <v>40968</v>
      </c>
      <c r="L71" s="335">
        <f t="shared" si="19"/>
        <v>40968</v>
      </c>
      <c r="M71" s="336">
        <f t="shared" si="18"/>
        <v>40975</v>
      </c>
      <c r="N71" s="314">
        <f ca="1" t="shared" si="20"/>
        <v>40968</v>
      </c>
      <c r="O71" s="290">
        <f ca="1" t="shared" si="14"/>
        <v>40346.49970011574</v>
      </c>
      <c r="P71" s="290">
        <f ca="1" t="shared" si="15"/>
        <v>40346.49970011574</v>
      </c>
      <c r="Q71" s="290">
        <f ca="1" t="shared" si="16"/>
        <v>40346.49970011574</v>
      </c>
      <c r="R71" s="290">
        <f ca="1" t="shared" si="17"/>
        <v>40346.49970011574</v>
      </c>
      <c r="S71" s="340"/>
      <c r="T71" s="338"/>
      <c r="U71" s="338"/>
      <c r="V71" s="338"/>
      <c r="W71" s="338"/>
      <c r="X71" s="339"/>
      <c r="Y71" s="365"/>
      <c r="Z71" s="365"/>
      <c r="AA71" s="365"/>
      <c r="AB71" s="365"/>
      <c r="AC71" s="365"/>
      <c r="AD71" s="365"/>
      <c r="AE71" s="367">
        <v>0</v>
      </c>
      <c r="AF71" s="367">
        <v>50</v>
      </c>
      <c r="AG71" s="363"/>
      <c r="AH71" s="363"/>
      <c r="AI71" s="175"/>
      <c r="AJ71" s="175"/>
      <c r="AK71" s="175"/>
      <c r="AL71" s="175"/>
      <c r="AM71" s="97"/>
      <c r="AN71" s="100" t="s">
        <v>204</v>
      </c>
      <c r="AO71" s="102">
        <v>4</v>
      </c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S71" s="376">
        <v>10</v>
      </c>
      <c r="BT71" s="390">
        <v>0</v>
      </c>
    </row>
    <row r="72" spans="1:72" s="96" customFormat="1" ht="12.75">
      <c r="A72" s="331">
        <f t="shared" si="21"/>
        <v>53</v>
      </c>
      <c r="B72" s="340"/>
      <c r="C72" s="356"/>
      <c r="D72" s="356" t="s">
        <v>12</v>
      </c>
      <c r="E72" s="340" t="s">
        <v>24</v>
      </c>
      <c r="F72" s="355">
        <v>5</v>
      </c>
      <c r="G72" s="333"/>
      <c r="H72" s="333"/>
      <c r="I72" s="333"/>
      <c r="J72" s="333"/>
      <c r="K72" s="357">
        <v>40975</v>
      </c>
      <c r="L72" s="335">
        <f t="shared" si="19"/>
        <v>40975</v>
      </c>
      <c r="M72" s="336">
        <f t="shared" si="18"/>
        <v>40982</v>
      </c>
      <c r="N72" s="314">
        <f ca="1" t="shared" si="20"/>
        <v>40975</v>
      </c>
      <c r="O72" s="290">
        <f ca="1" t="shared" si="14"/>
        <v>40346.49970011574</v>
      </c>
      <c r="P72" s="290">
        <f ca="1" t="shared" si="15"/>
        <v>40346.49970011574</v>
      </c>
      <c r="Q72" s="290">
        <f ca="1" t="shared" si="16"/>
        <v>40346.49970011574</v>
      </c>
      <c r="R72" s="290">
        <f ca="1" t="shared" si="17"/>
        <v>40346.49970011574</v>
      </c>
      <c r="S72" s="340"/>
      <c r="T72" s="338"/>
      <c r="U72" s="338"/>
      <c r="V72" s="338"/>
      <c r="W72" s="338"/>
      <c r="X72" s="339"/>
      <c r="Y72" s="365"/>
      <c r="Z72" s="365"/>
      <c r="AA72" s="365"/>
      <c r="AB72" s="365"/>
      <c r="AC72" s="365"/>
      <c r="AD72" s="365"/>
      <c r="AE72" s="367">
        <v>0</v>
      </c>
      <c r="AF72" s="367">
        <v>50</v>
      </c>
      <c r="AG72" s="363"/>
      <c r="AH72" s="363"/>
      <c r="AI72" s="175"/>
      <c r="AJ72" s="175"/>
      <c r="AK72" s="175"/>
      <c r="AL72" s="175"/>
      <c r="AM72" s="97"/>
      <c r="AN72" s="100" t="s">
        <v>204</v>
      </c>
      <c r="AO72" s="102">
        <v>4</v>
      </c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S72" s="376">
        <v>10</v>
      </c>
      <c r="BT72" s="390">
        <v>0</v>
      </c>
    </row>
    <row r="73" spans="1:72" s="96" customFormat="1" ht="12.75">
      <c r="A73" s="331">
        <f t="shared" si="21"/>
        <v>54</v>
      </c>
      <c r="B73" s="340"/>
      <c r="C73" s="356" t="s">
        <v>76</v>
      </c>
      <c r="D73" s="242"/>
      <c r="E73" s="340" t="s">
        <v>25</v>
      </c>
      <c r="F73" s="355">
        <v>15</v>
      </c>
      <c r="G73" s="333"/>
      <c r="H73" s="333"/>
      <c r="I73" s="333"/>
      <c r="J73" s="333"/>
      <c r="K73" s="357">
        <v>40955</v>
      </c>
      <c r="L73" s="335">
        <f t="shared" si="19"/>
        <v>40955</v>
      </c>
      <c r="M73" s="336">
        <f t="shared" si="18"/>
        <v>40976</v>
      </c>
      <c r="N73" s="314">
        <f ca="1" t="shared" si="20"/>
        <v>40955</v>
      </c>
      <c r="O73" s="290">
        <f ca="1" t="shared" si="14"/>
        <v>40346.49970011574</v>
      </c>
      <c r="P73" s="290">
        <f ca="1" t="shared" si="15"/>
        <v>40346.49970011574</v>
      </c>
      <c r="Q73" s="290">
        <f ca="1" t="shared" si="16"/>
        <v>40346.49970011574</v>
      </c>
      <c r="R73" s="290">
        <f ca="1" t="shared" si="17"/>
        <v>40346.49970011574</v>
      </c>
      <c r="S73" s="340"/>
      <c r="T73" s="338"/>
      <c r="U73" s="338"/>
      <c r="V73" s="338"/>
      <c r="W73" s="338"/>
      <c r="X73" s="339"/>
      <c r="Y73" s="365"/>
      <c r="Z73" s="365"/>
      <c r="AA73" s="365"/>
      <c r="AB73" s="365"/>
      <c r="AC73" s="365"/>
      <c r="AD73" s="365"/>
      <c r="AE73" s="367">
        <v>72</v>
      </c>
      <c r="AF73" s="367">
        <v>0</v>
      </c>
      <c r="AG73" s="363"/>
      <c r="AH73" s="363"/>
      <c r="AI73" s="175"/>
      <c r="AJ73" s="175"/>
      <c r="AK73" s="175"/>
      <c r="AL73" s="175"/>
      <c r="AM73" s="97"/>
      <c r="AN73" s="100" t="s">
        <v>204</v>
      </c>
      <c r="AO73" s="102">
        <v>2</v>
      </c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S73" s="376">
        <v>15</v>
      </c>
      <c r="BT73" s="390">
        <v>0</v>
      </c>
    </row>
    <row r="74" spans="1:72" s="96" customFormat="1" ht="12.75">
      <c r="A74" s="102">
        <f t="shared" si="21"/>
        <v>55</v>
      </c>
      <c r="B74" s="101"/>
      <c r="C74" s="1" t="s">
        <v>77</v>
      </c>
      <c r="D74" s="101"/>
      <c r="E74" s="101"/>
      <c r="F74" s="57"/>
      <c r="G74" s="158"/>
      <c r="H74" s="158"/>
      <c r="I74" s="158"/>
      <c r="J74" s="158"/>
      <c r="K74" s="354">
        <v>41150</v>
      </c>
      <c r="L74" s="192">
        <f t="shared" si="19"/>
      </c>
      <c r="M74" s="193">
        <f t="shared" si="18"/>
      </c>
      <c r="N74" s="184">
        <f ca="1" t="shared" si="20"/>
        <v>41150</v>
      </c>
      <c r="O74" s="185">
        <f ca="1" t="shared" si="14"/>
        <v>40346.49970011574</v>
      </c>
      <c r="P74" s="185">
        <f ca="1" t="shared" si="15"/>
        <v>40346.49970011574</v>
      </c>
      <c r="Q74" s="185">
        <f ca="1" t="shared" si="16"/>
        <v>40346.49970011574</v>
      </c>
      <c r="R74" s="185">
        <f ca="1" t="shared" si="17"/>
        <v>40346.49970011574</v>
      </c>
      <c r="S74" s="101"/>
      <c r="T74" s="109"/>
      <c r="U74" s="109"/>
      <c r="V74" s="109"/>
      <c r="W74" s="109"/>
      <c r="X74" s="110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175"/>
      <c r="AJ74" s="175"/>
      <c r="AK74" s="175"/>
      <c r="AL74" s="175"/>
      <c r="AM74" s="97"/>
      <c r="AN74" s="100"/>
      <c r="AO74" s="10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S74" s="376"/>
      <c r="BT74" s="390"/>
    </row>
    <row r="75" spans="1:72" s="96" customFormat="1" ht="12.75">
      <c r="A75" s="331">
        <f t="shared" si="21"/>
        <v>56</v>
      </c>
      <c r="B75" s="340"/>
      <c r="C75" s="370" t="s">
        <v>88</v>
      </c>
      <c r="D75" s="340"/>
      <c r="E75" s="340"/>
      <c r="F75" s="356"/>
      <c r="G75" s="333"/>
      <c r="H75" s="333"/>
      <c r="I75" s="333"/>
      <c r="J75" s="333"/>
      <c r="K75" s="357"/>
      <c r="L75" s="335">
        <f t="shared" si="19"/>
      </c>
      <c r="M75" s="336">
        <f t="shared" si="18"/>
      </c>
      <c r="N75" s="314">
        <f ca="1" t="shared" si="20"/>
        <v>40346.49970011574</v>
      </c>
      <c r="O75" s="290">
        <f ca="1" t="shared" si="14"/>
        <v>40346.49970011574</v>
      </c>
      <c r="P75" s="290">
        <f ca="1" t="shared" si="15"/>
        <v>40346.49970011574</v>
      </c>
      <c r="Q75" s="290">
        <f ca="1" t="shared" si="16"/>
        <v>40346.49970011574</v>
      </c>
      <c r="R75" s="290">
        <f ca="1" t="shared" si="17"/>
        <v>40346.49970011574</v>
      </c>
      <c r="S75" s="340"/>
      <c r="T75" s="338"/>
      <c r="U75" s="338"/>
      <c r="V75" s="338"/>
      <c r="W75" s="338"/>
      <c r="X75" s="339"/>
      <c r="Y75" s="365"/>
      <c r="Z75" s="365"/>
      <c r="AA75" s="365"/>
      <c r="AB75" s="365"/>
      <c r="AC75" s="365"/>
      <c r="AD75" s="365"/>
      <c r="AE75" s="365"/>
      <c r="AF75" s="365"/>
      <c r="AG75" s="363"/>
      <c r="AH75" s="363"/>
      <c r="AI75" s="175"/>
      <c r="AJ75" s="175"/>
      <c r="AK75" s="175"/>
      <c r="AL75" s="175"/>
      <c r="AM75" s="97"/>
      <c r="AN75" s="100"/>
      <c r="AO75" s="10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S75" s="376"/>
      <c r="BT75" s="390"/>
    </row>
    <row r="76" spans="1:72" s="96" customFormat="1" ht="12.75">
      <c r="A76" s="331">
        <f t="shared" si="21"/>
        <v>57</v>
      </c>
      <c r="B76" s="340"/>
      <c r="C76" s="242"/>
      <c r="D76" s="356" t="s">
        <v>78</v>
      </c>
      <c r="E76" s="340" t="s">
        <v>4</v>
      </c>
      <c r="F76" s="355">
        <v>20</v>
      </c>
      <c r="G76" s="333"/>
      <c r="H76" s="333"/>
      <c r="I76" s="333"/>
      <c r="J76" s="333"/>
      <c r="K76" s="357">
        <v>41151</v>
      </c>
      <c r="L76" s="335">
        <f t="shared" si="19"/>
        <v>41151</v>
      </c>
      <c r="M76" s="336">
        <f t="shared" si="18"/>
        <v>41179</v>
      </c>
      <c r="N76" s="314">
        <f ca="1" t="shared" si="20"/>
        <v>41151</v>
      </c>
      <c r="O76" s="290">
        <f ca="1" t="shared" si="14"/>
        <v>40346.49970011574</v>
      </c>
      <c r="P76" s="290">
        <f ca="1" t="shared" si="15"/>
        <v>40346.49970011574</v>
      </c>
      <c r="Q76" s="290">
        <f ca="1" t="shared" si="16"/>
        <v>40346.49970011574</v>
      </c>
      <c r="R76" s="290">
        <f ca="1" t="shared" si="17"/>
        <v>40346.49970011574</v>
      </c>
      <c r="S76" s="340"/>
      <c r="T76" s="338"/>
      <c r="U76" s="338"/>
      <c r="V76" s="338"/>
      <c r="W76" s="338"/>
      <c r="X76" s="339"/>
      <c r="Y76" s="365"/>
      <c r="Z76" s="365"/>
      <c r="AA76" s="365"/>
      <c r="AB76" s="365"/>
      <c r="AC76" s="365"/>
      <c r="AD76" s="365"/>
      <c r="AE76" s="367">
        <v>0</v>
      </c>
      <c r="AF76" s="367">
        <v>136</v>
      </c>
      <c r="AG76" s="363"/>
      <c r="AH76" s="363"/>
      <c r="AI76" s="175"/>
      <c r="AJ76" s="175"/>
      <c r="AK76" s="175"/>
      <c r="AL76" s="175"/>
      <c r="AM76" s="97"/>
      <c r="AN76" s="100" t="s">
        <v>204</v>
      </c>
      <c r="AO76" s="102">
        <v>4</v>
      </c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S76" s="376">
        <v>20</v>
      </c>
      <c r="BT76" s="390">
        <v>-10</v>
      </c>
    </row>
    <row r="77" spans="1:72" s="96" customFormat="1" ht="12.75">
      <c r="A77" s="331">
        <f t="shared" si="21"/>
        <v>58</v>
      </c>
      <c r="B77" s="340"/>
      <c r="C77" s="242"/>
      <c r="D77" s="356" t="s">
        <v>79</v>
      </c>
      <c r="E77" s="340" t="s">
        <v>24</v>
      </c>
      <c r="F77" s="355">
        <v>10</v>
      </c>
      <c r="G77" s="333"/>
      <c r="H77" s="333"/>
      <c r="I77" s="333"/>
      <c r="J77" s="333"/>
      <c r="K77" s="357">
        <v>41179</v>
      </c>
      <c r="L77" s="335">
        <f t="shared" si="19"/>
        <v>41179</v>
      </c>
      <c r="M77" s="336">
        <f t="shared" si="18"/>
        <v>41193</v>
      </c>
      <c r="N77" s="314">
        <f ca="1" t="shared" si="20"/>
        <v>41179</v>
      </c>
      <c r="O77" s="290">
        <f ca="1" t="shared" si="14"/>
        <v>40346.49970011574</v>
      </c>
      <c r="P77" s="290">
        <f ca="1" t="shared" si="15"/>
        <v>40346.49970011574</v>
      </c>
      <c r="Q77" s="290">
        <f ca="1" t="shared" si="16"/>
        <v>40346.49970011574</v>
      </c>
      <c r="R77" s="290">
        <f ca="1" t="shared" si="17"/>
        <v>40346.49970011574</v>
      </c>
      <c r="S77" s="340"/>
      <c r="T77" s="338">
        <v>8</v>
      </c>
      <c r="U77" s="338"/>
      <c r="V77" s="338"/>
      <c r="W77" s="338"/>
      <c r="X77" s="339"/>
      <c r="Y77" s="365"/>
      <c r="Z77" s="365"/>
      <c r="AA77" s="365"/>
      <c r="AB77" s="365"/>
      <c r="AC77" s="365"/>
      <c r="AD77" s="365"/>
      <c r="AE77" s="367">
        <v>8</v>
      </c>
      <c r="AF77" s="367">
        <v>112</v>
      </c>
      <c r="AG77" s="363"/>
      <c r="AH77" s="363"/>
      <c r="AI77" s="175"/>
      <c r="AJ77" s="175"/>
      <c r="AK77" s="175"/>
      <c r="AL77" s="175"/>
      <c r="AM77" s="97"/>
      <c r="AN77" s="100" t="s">
        <v>204</v>
      </c>
      <c r="AO77" s="102">
        <v>4</v>
      </c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S77" s="376">
        <v>15</v>
      </c>
      <c r="BT77" s="390">
        <v>-5</v>
      </c>
    </row>
    <row r="78" spans="1:72" s="96" customFormat="1" ht="12.75">
      <c r="A78" s="331">
        <f t="shared" si="21"/>
        <v>59</v>
      </c>
      <c r="B78" s="242"/>
      <c r="C78" s="242"/>
      <c r="D78" s="356" t="s">
        <v>13</v>
      </c>
      <c r="E78" s="340" t="s">
        <v>25</v>
      </c>
      <c r="F78" s="355">
        <v>15</v>
      </c>
      <c r="G78" s="333"/>
      <c r="H78" s="333"/>
      <c r="I78" s="333"/>
      <c r="J78" s="333"/>
      <c r="K78" s="357">
        <v>41193</v>
      </c>
      <c r="L78" s="335">
        <f t="shared" si="19"/>
        <v>41193</v>
      </c>
      <c r="M78" s="336">
        <f t="shared" si="18"/>
        <v>41214</v>
      </c>
      <c r="N78" s="314">
        <f ca="1" t="shared" si="20"/>
        <v>41193</v>
      </c>
      <c r="O78" s="290">
        <f ca="1" t="shared" si="14"/>
        <v>40346.49970011574</v>
      </c>
      <c r="P78" s="290">
        <f ca="1" t="shared" si="15"/>
        <v>40346.49970011574</v>
      </c>
      <c r="Q78" s="290">
        <f ca="1" t="shared" si="16"/>
        <v>40346.49970011574</v>
      </c>
      <c r="R78" s="290">
        <f ca="1" t="shared" si="17"/>
        <v>40346.49970011574</v>
      </c>
      <c r="S78" s="340"/>
      <c r="T78" s="338"/>
      <c r="U78" s="338"/>
      <c r="V78" s="338"/>
      <c r="W78" s="338"/>
      <c r="X78" s="339"/>
      <c r="Y78" s="365"/>
      <c r="Z78" s="365"/>
      <c r="AA78" s="365"/>
      <c r="AB78" s="365"/>
      <c r="AC78" s="365"/>
      <c r="AD78" s="365"/>
      <c r="AE78" s="367">
        <v>12</v>
      </c>
      <c r="AF78" s="367">
        <v>240</v>
      </c>
      <c r="AG78" s="363"/>
      <c r="AH78" s="363"/>
      <c r="AI78" s="175"/>
      <c r="AJ78" s="175"/>
      <c r="AK78" s="175"/>
      <c r="AL78" s="175"/>
      <c r="AM78" s="97"/>
      <c r="AN78" s="100" t="s">
        <v>204</v>
      </c>
      <c r="AO78" s="102">
        <v>4</v>
      </c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S78" s="376">
        <v>20</v>
      </c>
      <c r="BT78" s="390">
        <v>-5</v>
      </c>
    </row>
    <row r="79" spans="1:72" s="96" customFormat="1" ht="12.75">
      <c r="A79" s="331">
        <f t="shared" si="21"/>
        <v>60</v>
      </c>
      <c r="B79" s="242"/>
      <c r="C79" s="242"/>
      <c r="D79" s="356" t="s">
        <v>14</v>
      </c>
      <c r="E79" s="340" t="s">
        <v>24</v>
      </c>
      <c r="F79" s="355">
        <v>4</v>
      </c>
      <c r="G79" s="333"/>
      <c r="H79" s="333"/>
      <c r="I79" s="333"/>
      <c r="J79" s="333"/>
      <c r="K79" s="357">
        <v>41214</v>
      </c>
      <c r="L79" s="335">
        <f t="shared" si="19"/>
        <v>41214</v>
      </c>
      <c r="M79" s="336">
        <f t="shared" si="18"/>
        <v>41219.6</v>
      </c>
      <c r="N79" s="314">
        <f ca="1" t="shared" si="20"/>
        <v>41214</v>
      </c>
      <c r="O79" s="290">
        <f ca="1" t="shared" si="14"/>
        <v>40346.49970011574</v>
      </c>
      <c r="P79" s="290">
        <f ca="1" t="shared" si="15"/>
        <v>40346.49970011574</v>
      </c>
      <c r="Q79" s="290">
        <f ca="1" t="shared" si="16"/>
        <v>40346.49970011574</v>
      </c>
      <c r="R79" s="290">
        <f ca="1" t="shared" si="17"/>
        <v>40346.49970011574</v>
      </c>
      <c r="S79" s="340"/>
      <c r="T79" s="338"/>
      <c r="U79" s="338"/>
      <c r="V79" s="338"/>
      <c r="W79" s="338"/>
      <c r="X79" s="339"/>
      <c r="Y79" s="365"/>
      <c r="Z79" s="365"/>
      <c r="AA79" s="365"/>
      <c r="AB79" s="365"/>
      <c r="AC79" s="365"/>
      <c r="AD79" s="365"/>
      <c r="AE79" s="367">
        <v>0</v>
      </c>
      <c r="AF79" s="367">
        <v>36.8</v>
      </c>
      <c r="AG79" s="363"/>
      <c r="AH79" s="363"/>
      <c r="AI79" s="175"/>
      <c r="AJ79" s="175"/>
      <c r="AK79" s="175"/>
      <c r="AL79" s="175"/>
      <c r="AM79" s="97"/>
      <c r="AN79" s="100" t="s">
        <v>204</v>
      </c>
      <c r="AO79" s="102">
        <v>4</v>
      </c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S79" s="376">
        <v>25</v>
      </c>
      <c r="BT79" s="390">
        <v>0</v>
      </c>
    </row>
    <row r="80" spans="1:72" s="96" customFormat="1" ht="12.75">
      <c r="A80" s="331">
        <f t="shared" si="21"/>
        <v>61</v>
      </c>
      <c r="B80" s="242"/>
      <c r="C80" s="242"/>
      <c r="D80" s="356" t="s">
        <v>0</v>
      </c>
      <c r="E80" s="340" t="s">
        <v>24</v>
      </c>
      <c r="F80" s="355">
        <v>3</v>
      </c>
      <c r="G80" s="333"/>
      <c r="H80" s="333"/>
      <c r="I80" s="333"/>
      <c r="J80" s="333"/>
      <c r="K80" s="357">
        <v>41220</v>
      </c>
      <c r="L80" s="335">
        <f t="shared" si="19"/>
        <v>41220</v>
      </c>
      <c r="M80" s="336">
        <f t="shared" si="18"/>
        <v>41224.2</v>
      </c>
      <c r="N80" s="314">
        <f ca="1" t="shared" si="20"/>
        <v>41220</v>
      </c>
      <c r="O80" s="290">
        <f ca="1" t="shared" si="14"/>
        <v>40346.49970011574</v>
      </c>
      <c r="P80" s="290">
        <f ca="1" t="shared" si="15"/>
        <v>40346.49970011574</v>
      </c>
      <c r="Q80" s="290">
        <f ca="1" t="shared" si="16"/>
        <v>40346.49970011574</v>
      </c>
      <c r="R80" s="290">
        <f ca="1" t="shared" si="17"/>
        <v>40346.49970011574</v>
      </c>
      <c r="S80" s="340"/>
      <c r="T80" s="338"/>
      <c r="U80" s="338"/>
      <c r="V80" s="338"/>
      <c r="W80" s="338"/>
      <c r="X80" s="339"/>
      <c r="Y80" s="365"/>
      <c r="Z80" s="365"/>
      <c r="AA80" s="365"/>
      <c r="AB80" s="365"/>
      <c r="AC80" s="365"/>
      <c r="AD80" s="365"/>
      <c r="AE80" s="367">
        <v>2.4</v>
      </c>
      <c r="AF80" s="367">
        <v>28.8</v>
      </c>
      <c r="AG80" s="363"/>
      <c r="AH80" s="363"/>
      <c r="AI80" s="175"/>
      <c r="AJ80" s="175"/>
      <c r="AK80" s="175"/>
      <c r="AL80" s="175"/>
      <c r="AM80" s="97"/>
      <c r="AN80" s="100" t="s">
        <v>204</v>
      </c>
      <c r="AO80" s="102">
        <v>8</v>
      </c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S80" s="376">
        <v>15</v>
      </c>
      <c r="BT80" s="390">
        <v>0</v>
      </c>
    </row>
    <row r="81" spans="1:72" s="96" customFormat="1" ht="12.75">
      <c r="A81" s="102">
        <f t="shared" si="21"/>
        <v>62</v>
      </c>
      <c r="C81" s="57" t="s">
        <v>2</v>
      </c>
      <c r="D81" s="101"/>
      <c r="E81" s="101" t="s">
        <v>25</v>
      </c>
      <c r="F81" s="1">
        <v>2</v>
      </c>
      <c r="G81" s="158"/>
      <c r="H81" s="158"/>
      <c r="I81" s="158"/>
      <c r="J81" s="158"/>
      <c r="K81" s="354">
        <v>41225</v>
      </c>
      <c r="L81" s="192">
        <f t="shared" si="19"/>
        <v>41225</v>
      </c>
      <c r="M81" s="193">
        <f t="shared" si="18"/>
        <v>41227.8</v>
      </c>
      <c r="N81" s="184">
        <f ca="1" t="shared" si="20"/>
        <v>41225</v>
      </c>
      <c r="O81" s="185">
        <f ca="1" t="shared" si="14"/>
        <v>40346.49970011574</v>
      </c>
      <c r="P81" s="185">
        <f ca="1" t="shared" si="15"/>
        <v>40346.49970011574</v>
      </c>
      <c r="Q81" s="185">
        <f ca="1" t="shared" si="16"/>
        <v>40346.49970011574</v>
      </c>
      <c r="R81" s="185">
        <f ca="1" t="shared" si="17"/>
        <v>40346.49970011574</v>
      </c>
      <c r="S81" s="101"/>
      <c r="T81" s="109"/>
      <c r="U81" s="109"/>
      <c r="V81" s="109"/>
      <c r="W81" s="109"/>
      <c r="X81" s="110"/>
      <c r="Y81" s="363"/>
      <c r="Z81" s="363"/>
      <c r="AA81" s="363"/>
      <c r="AB81" s="363"/>
      <c r="AC81" s="363"/>
      <c r="AD81" s="363"/>
      <c r="AE81" s="364">
        <v>8</v>
      </c>
      <c r="AF81" s="364">
        <v>8</v>
      </c>
      <c r="AG81" s="363"/>
      <c r="AH81" s="363"/>
      <c r="AI81" s="175"/>
      <c r="AJ81" s="175"/>
      <c r="AK81" s="175"/>
      <c r="AL81" s="175"/>
      <c r="AM81" s="97"/>
      <c r="AN81" s="100" t="s">
        <v>204</v>
      </c>
      <c r="AO81" s="102">
        <v>4</v>
      </c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S81" s="376">
        <v>15</v>
      </c>
      <c r="BT81" s="390">
        <v>0</v>
      </c>
    </row>
    <row r="82" spans="1:65" s="96" customFormat="1" ht="12.75">
      <c r="A82" s="102">
        <f t="shared" si="21"/>
        <v>63</v>
      </c>
      <c r="C82" s="1" t="s">
        <v>1</v>
      </c>
      <c r="D82" s="101"/>
      <c r="E82" s="101"/>
      <c r="F82" s="1"/>
      <c r="G82" s="158"/>
      <c r="H82" s="158"/>
      <c r="I82" s="158"/>
      <c r="J82" s="158"/>
      <c r="K82" s="354">
        <v>41913</v>
      </c>
      <c r="L82" s="192">
        <f t="shared" si="19"/>
      </c>
      <c r="M82" s="193">
        <f t="shared" si="18"/>
      </c>
      <c r="N82" s="184">
        <f ca="1" t="shared" si="20"/>
        <v>41913</v>
      </c>
      <c r="O82" s="185">
        <f ca="1" t="shared" si="14"/>
        <v>40346.49970011574</v>
      </c>
      <c r="P82" s="185">
        <f ca="1" t="shared" si="15"/>
        <v>40346.49970011574</v>
      </c>
      <c r="Q82" s="185">
        <f ca="1" t="shared" si="16"/>
        <v>40346.49970011574</v>
      </c>
      <c r="R82" s="185">
        <f ca="1" t="shared" si="17"/>
        <v>40346.49970011574</v>
      </c>
      <c r="S82" s="101"/>
      <c r="T82" s="109"/>
      <c r="U82" s="109"/>
      <c r="V82" s="109"/>
      <c r="W82" s="109"/>
      <c r="X82" s="110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175"/>
      <c r="AJ82" s="175"/>
      <c r="AK82" s="175"/>
      <c r="AL82" s="175"/>
      <c r="AM82" s="97"/>
      <c r="AN82" s="100"/>
      <c r="AO82" s="10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</row>
    <row r="83" spans="1:65" s="96" customFormat="1" ht="7.5" customHeight="1" hidden="1">
      <c r="A83" s="102">
        <f t="shared" si="21"/>
        <v>64</v>
      </c>
      <c r="C83" s="101"/>
      <c r="D83" s="101"/>
      <c r="E83" s="101"/>
      <c r="F83" s="145"/>
      <c r="G83" s="158"/>
      <c r="H83" s="158"/>
      <c r="I83" s="158"/>
      <c r="J83" s="158"/>
      <c r="K83" s="139"/>
      <c r="L83" s="192">
        <f t="shared" si="19"/>
      </c>
      <c r="M83" s="193">
        <f t="shared" si="18"/>
      </c>
      <c r="N83" s="184">
        <f ca="1" t="shared" si="20"/>
        <v>40346.49970011574</v>
      </c>
      <c r="O83" s="185">
        <f ca="1" t="shared" si="14"/>
        <v>40346.49970011574</v>
      </c>
      <c r="P83" s="185">
        <f ca="1" t="shared" si="15"/>
        <v>40346.49970011574</v>
      </c>
      <c r="Q83" s="185">
        <f ca="1" t="shared" si="16"/>
        <v>40346.49970011574</v>
      </c>
      <c r="R83" s="185">
        <f ca="1" t="shared" si="17"/>
        <v>40346.49970011574</v>
      </c>
      <c r="S83" s="101"/>
      <c r="T83" s="109"/>
      <c r="U83" s="109"/>
      <c r="V83" s="109"/>
      <c r="W83" s="109"/>
      <c r="X83" s="110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97"/>
      <c r="AN83" s="100"/>
      <c r="AO83" s="10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</row>
    <row r="84" spans="1:65" s="96" customFormat="1" ht="7.5" customHeight="1" hidden="1">
      <c r="A84" s="102">
        <f t="shared" si="21"/>
        <v>65</v>
      </c>
      <c r="C84" s="101"/>
      <c r="D84" s="101"/>
      <c r="E84" s="101"/>
      <c r="F84" s="145"/>
      <c r="G84" s="158"/>
      <c r="H84" s="158"/>
      <c r="I84" s="158"/>
      <c r="J84" s="158"/>
      <c r="K84" s="139"/>
      <c r="L84" s="192">
        <f t="shared" si="19"/>
      </c>
      <c r="M84" s="193">
        <f t="shared" si="18"/>
      </c>
      <c r="N84" s="184">
        <f ca="1" t="shared" si="20"/>
        <v>40346.49970011574</v>
      </c>
      <c r="O84" s="185">
        <f ca="1" t="shared" si="14"/>
        <v>40346.49970011574</v>
      </c>
      <c r="P84" s="185">
        <f ca="1" t="shared" si="15"/>
        <v>40346.49970011574</v>
      </c>
      <c r="Q84" s="185">
        <f ca="1" t="shared" si="16"/>
        <v>40346.49970011574</v>
      </c>
      <c r="R84" s="185">
        <f ca="1" t="shared" si="17"/>
        <v>40346.49970011574</v>
      </c>
      <c r="S84" s="101"/>
      <c r="T84" s="109"/>
      <c r="U84" s="109"/>
      <c r="V84" s="109"/>
      <c r="W84" s="109"/>
      <c r="X84" s="110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97"/>
      <c r="AN84" s="100"/>
      <c r="AO84" s="10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</row>
    <row r="85" spans="1:65" s="96" customFormat="1" ht="7.5" customHeight="1" hidden="1">
      <c r="A85" s="102">
        <f t="shared" si="21"/>
        <v>66</v>
      </c>
      <c r="C85" s="101"/>
      <c r="D85" s="101"/>
      <c r="E85" s="101"/>
      <c r="F85" s="145"/>
      <c r="G85" s="158"/>
      <c r="H85" s="158"/>
      <c r="I85" s="158"/>
      <c r="J85" s="158"/>
      <c r="K85" s="139"/>
      <c r="L85" s="192">
        <f t="shared" si="19"/>
      </c>
      <c r="M85" s="193">
        <f t="shared" si="18"/>
      </c>
      <c r="N85" s="184">
        <f ca="1" t="shared" si="20"/>
        <v>40346.49970011574</v>
      </c>
      <c r="O85" s="185">
        <f ca="1" t="shared" si="14"/>
        <v>40346.49970011574</v>
      </c>
      <c r="P85" s="185">
        <f ca="1" t="shared" si="15"/>
        <v>40346.49970011574</v>
      </c>
      <c r="Q85" s="185">
        <f ca="1" t="shared" si="16"/>
        <v>40346.49970011574</v>
      </c>
      <c r="R85" s="185">
        <f ca="1" t="shared" si="17"/>
        <v>40346.49970011574</v>
      </c>
      <c r="S85" s="101"/>
      <c r="T85" s="109"/>
      <c r="U85" s="109"/>
      <c r="V85" s="109"/>
      <c r="W85" s="109"/>
      <c r="X85" s="110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97"/>
      <c r="AN85" s="100"/>
      <c r="AO85" s="10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</row>
    <row r="86" spans="1:65" s="96" customFormat="1" ht="7.5" customHeight="1" hidden="1">
      <c r="A86" s="102">
        <f t="shared" si="21"/>
        <v>67</v>
      </c>
      <c r="C86" s="101"/>
      <c r="D86" s="101"/>
      <c r="E86" s="101"/>
      <c r="F86" s="145"/>
      <c r="G86" s="158"/>
      <c r="H86" s="158"/>
      <c r="I86" s="158"/>
      <c r="J86" s="158"/>
      <c r="K86" s="139"/>
      <c r="L86" s="192">
        <f t="shared" si="19"/>
      </c>
      <c r="M86" s="193">
        <f t="shared" si="18"/>
      </c>
      <c r="N86" s="184">
        <f ca="1" t="shared" si="20"/>
        <v>40346.49970011574</v>
      </c>
      <c r="O86" s="185">
        <f ca="1" t="shared" si="14"/>
        <v>40346.49970011574</v>
      </c>
      <c r="P86" s="185">
        <f ca="1" t="shared" si="15"/>
        <v>40346.49970011574</v>
      </c>
      <c r="Q86" s="185">
        <f ca="1" t="shared" si="16"/>
        <v>40346.49970011574</v>
      </c>
      <c r="R86" s="185">
        <f ca="1" t="shared" si="17"/>
        <v>40346.49970011574</v>
      </c>
      <c r="S86" s="101"/>
      <c r="T86" s="109"/>
      <c r="U86" s="109"/>
      <c r="V86" s="109"/>
      <c r="W86" s="109"/>
      <c r="X86" s="110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97"/>
      <c r="AN86" s="100"/>
      <c r="AO86" s="10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</row>
    <row r="87" spans="1:65" s="96" customFormat="1" ht="7.5" customHeight="1" hidden="1">
      <c r="A87" s="102">
        <f t="shared" si="21"/>
        <v>68</v>
      </c>
      <c r="C87" s="101"/>
      <c r="D87" s="101"/>
      <c r="E87" s="101"/>
      <c r="F87" s="145"/>
      <c r="G87" s="158"/>
      <c r="H87" s="158"/>
      <c r="I87" s="158"/>
      <c r="J87" s="158"/>
      <c r="K87" s="139"/>
      <c r="L87" s="192">
        <f t="shared" si="19"/>
      </c>
      <c r="M87" s="193">
        <f t="shared" si="18"/>
      </c>
      <c r="N87" s="184">
        <f ca="1" t="shared" si="20"/>
        <v>40346.49970011574</v>
      </c>
      <c r="O87" s="185">
        <f aca="true" ca="1" t="shared" si="22" ref="O87:O118">IF(G87="",NOW(),VLOOKUP(G87,$A$10:$M$134,13))</f>
        <v>40346.49970011574</v>
      </c>
      <c r="P87" s="185">
        <f aca="true" ca="1" t="shared" si="23" ref="P87:P118">IF(H87="",NOW(),VLOOKUP(H87,$A$10:$M$134,13))</f>
        <v>40346.49970011574</v>
      </c>
      <c r="Q87" s="185">
        <f aca="true" ca="1" t="shared" si="24" ref="Q87:Q118">IF(I87="",NOW(),VLOOKUP(I87,$A$10:$M$134,13))</f>
        <v>40346.49970011574</v>
      </c>
      <c r="R87" s="185">
        <f aca="true" ca="1" t="shared" si="25" ref="R87:R118">IF(J87="",NOW(),VLOOKUP(J87,$A$10:$M$134,13))</f>
        <v>40346.49970011574</v>
      </c>
      <c r="S87" s="101"/>
      <c r="T87" s="109"/>
      <c r="U87" s="109"/>
      <c r="V87" s="109"/>
      <c r="W87" s="109"/>
      <c r="X87" s="110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97"/>
      <c r="AN87" s="100"/>
      <c r="AO87" s="10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</row>
    <row r="88" spans="1:65" s="96" customFormat="1" ht="7.5" customHeight="1" hidden="1">
      <c r="A88" s="102">
        <f t="shared" si="21"/>
        <v>69</v>
      </c>
      <c r="C88" s="101"/>
      <c r="D88" s="101"/>
      <c r="E88" s="101"/>
      <c r="F88" s="145"/>
      <c r="G88" s="158"/>
      <c r="H88" s="158"/>
      <c r="I88" s="158"/>
      <c r="J88" s="158"/>
      <c r="K88" s="139"/>
      <c r="L88" s="192">
        <f t="shared" si="19"/>
      </c>
      <c r="M88" s="193">
        <f t="shared" si="18"/>
      </c>
      <c r="N88" s="184">
        <f ca="1" t="shared" si="20"/>
        <v>40346.49970011574</v>
      </c>
      <c r="O88" s="185">
        <f ca="1" t="shared" si="22"/>
        <v>40346.49970011574</v>
      </c>
      <c r="P88" s="185">
        <f ca="1" t="shared" si="23"/>
        <v>40346.49970011574</v>
      </c>
      <c r="Q88" s="185">
        <f ca="1" t="shared" si="24"/>
        <v>40346.49970011574</v>
      </c>
      <c r="R88" s="185">
        <f ca="1" t="shared" si="25"/>
        <v>40346.49970011574</v>
      </c>
      <c r="S88" s="101"/>
      <c r="T88" s="109"/>
      <c r="U88" s="109"/>
      <c r="V88" s="109"/>
      <c r="W88" s="109"/>
      <c r="X88" s="110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97"/>
      <c r="AN88" s="100"/>
      <c r="AO88" s="10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</row>
    <row r="89" spans="1:65" s="96" customFormat="1" ht="7.5" customHeight="1" hidden="1">
      <c r="A89" s="102">
        <f t="shared" si="21"/>
        <v>70</v>
      </c>
      <c r="C89" s="101"/>
      <c r="D89" s="101"/>
      <c r="E89" s="101"/>
      <c r="F89" s="145"/>
      <c r="G89" s="158"/>
      <c r="H89" s="158"/>
      <c r="I89" s="158"/>
      <c r="J89" s="158"/>
      <c r="K89" s="139"/>
      <c r="L89" s="192">
        <f t="shared" si="19"/>
      </c>
      <c r="M89" s="193">
        <f t="shared" si="18"/>
      </c>
      <c r="N89" s="184">
        <f ca="1" t="shared" si="20"/>
        <v>40346.49970011574</v>
      </c>
      <c r="O89" s="185">
        <f ca="1" t="shared" si="22"/>
        <v>40346.49970011574</v>
      </c>
      <c r="P89" s="185">
        <f ca="1" t="shared" si="23"/>
        <v>40346.49970011574</v>
      </c>
      <c r="Q89" s="185">
        <f ca="1" t="shared" si="24"/>
        <v>40346.49970011574</v>
      </c>
      <c r="R89" s="185">
        <f ca="1" t="shared" si="25"/>
        <v>40346.49970011574</v>
      </c>
      <c r="S89" s="101"/>
      <c r="T89" s="109"/>
      <c r="U89" s="109"/>
      <c r="V89" s="109"/>
      <c r="W89" s="109"/>
      <c r="X89" s="110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97"/>
      <c r="AN89" s="100"/>
      <c r="AO89" s="10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</row>
    <row r="90" spans="1:65" s="96" customFormat="1" ht="7.5" customHeight="1" hidden="1">
      <c r="A90" s="102">
        <f t="shared" si="21"/>
        <v>71</v>
      </c>
      <c r="B90" s="101"/>
      <c r="C90" s="101"/>
      <c r="D90" s="101"/>
      <c r="E90" s="101"/>
      <c r="F90" s="145"/>
      <c r="G90" s="158"/>
      <c r="H90" s="158"/>
      <c r="I90" s="158"/>
      <c r="J90" s="158"/>
      <c r="K90" s="139"/>
      <c r="L90" s="192">
        <f t="shared" si="19"/>
      </c>
      <c r="M90" s="193">
        <f t="shared" si="18"/>
      </c>
      <c r="N90" s="184">
        <f ca="1" t="shared" si="20"/>
        <v>40346.49970011574</v>
      </c>
      <c r="O90" s="185">
        <f ca="1" t="shared" si="22"/>
        <v>40346.49970011574</v>
      </c>
      <c r="P90" s="185">
        <f ca="1" t="shared" si="23"/>
        <v>40346.49970011574</v>
      </c>
      <c r="Q90" s="185">
        <f ca="1" t="shared" si="24"/>
        <v>40346.49970011574</v>
      </c>
      <c r="R90" s="185">
        <f ca="1" t="shared" si="25"/>
        <v>40346.49970011574</v>
      </c>
      <c r="S90" s="101"/>
      <c r="T90" s="109"/>
      <c r="U90" s="109"/>
      <c r="V90" s="109"/>
      <c r="W90" s="109"/>
      <c r="X90" s="110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97"/>
      <c r="AN90" s="100"/>
      <c r="AO90" s="10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</row>
    <row r="91" spans="1:65" s="96" customFormat="1" ht="7.5" customHeight="1" hidden="1">
      <c r="A91" s="102">
        <f t="shared" si="21"/>
        <v>72</v>
      </c>
      <c r="B91" s="101"/>
      <c r="C91" s="101"/>
      <c r="D91" s="101"/>
      <c r="E91" s="101"/>
      <c r="F91" s="145"/>
      <c r="G91" s="158"/>
      <c r="H91" s="158"/>
      <c r="I91" s="158"/>
      <c r="J91" s="158"/>
      <c r="K91" s="139"/>
      <c r="L91" s="192">
        <f t="shared" si="19"/>
      </c>
      <c r="M91" s="193">
        <f t="shared" si="18"/>
      </c>
      <c r="N91" s="184">
        <f ca="1" t="shared" si="20"/>
        <v>40346.49970011574</v>
      </c>
      <c r="O91" s="185">
        <f ca="1" t="shared" si="22"/>
        <v>40346.49970011574</v>
      </c>
      <c r="P91" s="185">
        <f ca="1" t="shared" si="23"/>
        <v>40346.49970011574</v>
      </c>
      <c r="Q91" s="185">
        <f ca="1" t="shared" si="24"/>
        <v>40346.49970011574</v>
      </c>
      <c r="R91" s="185">
        <f ca="1" t="shared" si="25"/>
        <v>40346.49970011574</v>
      </c>
      <c r="S91" s="101"/>
      <c r="T91" s="109"/>
      <c r="U91" s="109"/>
      <c r="V91" s="109"/>
      <c r="W91" s="109"/>
      <c r="X91" s="110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97"/>
      <c r="AN91" s="100"/>
      <c r="AO91" s="10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</row>
    <row r="92" spans="1:65" s="96" customFormat="1" ht="7.5" customHeight="1" hidden="1">
      <c r="A92" s="102">
        <f t="shared" si="21"/>
        <v>73</v>
      </c>
      <c r="B92" s="101"/>
      <c r="C92" s="101"/>
      <c r="D92" s="101"/>
      <c r="E92" s="101"/>
      <c r="F92" s="145"/>
      <c r="G92" s="158"/>
      <c r="H92" s="158"/>
      <c r="I92" s="158"/>
      <c r="J92" s="158"/>
      <c r="K92" s="139"/>
      <c r="L92" s="192">
        <f t="shared" si="19"/>
      </c>
      <c r="M92" s="193">
        <f t="shared" si="18"/>
      </c>
      <c r="N92" s="184">
        <f ca="1" t="shared" si="20"/>
        <v>40346.49970011574</v>
      </c>
      <c r="O92" s="185">
        <f ca="1" t="shared" si="22"/>
        <v>40346.49970011574</v>
      </c>
      <c r="P92" s="185">
        <f ca="1" t="shared" si="23"/>
        <v>40346.49970011574</v>
      </c>
      <c r="Q92" s="185">
        <f ca="1" t="shared" si="24"/>
        <v>40346.49970011574</v>
      </c>
      <c r="R92" s="185">
        <f ca="1" t="shared" si="25"/>
        <v>40346.49970011574</v>
      </c>
      <c r="S92" s="101"/>
      <c r="T92" s="109"/>
      <c r="U92" s="109"/>
      <c r="V92" s="109"/>
      <c r="W92" s="109"/>
      <c r="X92" s="110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97"/>
      <c r="AN92" s="100"/>
      <c r="AO92" s="10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</row>
    <row r="93" spans="1:65" s="96" customFormat="1" ht="7.5" customHeight="1" hidden="1">
      <c r="A93" s="102">
        <f t="shared" si="21"/>
        <v>74</v>
      </c>
      <c r="B93" s="101"/>
      <c r="C93" s="101"/>
      <c r="D93" s="101"/>
      <c r="E93" s="101"/>
      <c r="F93" s="145"/>
      <c r="G93" s="158"/>
      <c r="H93" s="158"/>
      <c r="I93" s="158"/>
      <c r="J93" s="158"/>
      <c r="K93" s="139"/>
      <c r="L93" s="192">
        <f t="shared" si="19"/>
      </c>
      <c r="M93" s="193">
        <f t="shared" si="18"/>
      </c>
      <c r="N93" s="184">
        <f ca="1" t="shared" si="20"/>
        <v>40346.49970011574</v>
      </c>
      <c r="O93" s="185">
        <f ca="1" t="shared" si="22"/>
        <v>40346.49970011574</v>
      </c>
      <c r="P93" s="185">
        <f ca="1" t="shared" si="23"/>
        <v>40346.49970011574</v>
      </c>
      <c r="Q93" s="185">
        <f ca="1" t="shared" si="24"/>
        <v>40346.49970011574</v>
      </c>
      <c r="R93" s="185">
        <f ca="1" t="shared" si="25"/>
        <v>40346.49970011574</v>
      </c>
      <c r="S93" s="101"/>
      <c r="T93" s="109"/>
      <c r="U93" s="109"/>
      <c r="V93" s="109"/>
      <c r="W93" s="109"/>
      <c r="X93" s="110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97"/>
      <c r="AN93" s="100"/>
      <c r="AO93" s="10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</row>
    <row r="94" spans="1:65" s="96" customFormat="1" ht="7.5" customHeight="1" hidden="1">
      <c r="A94" s="102">
        <f t="shared" si="21"/>
        <v>75</v>
      </c>
      <c r="B94" s="101"/>
      <c r="C94" s="101"/>
      <c r="D94" s="101"/>
      <c r="E94" s="101"/>
      <c r="F94" s="145"/>
      <c r="G94" s="158"/>
      <c r="H94" s="158"/>
      <c r="I94" s="158"/>
      <c r="J94" s="158"/>
      <c r="K94" s="139"/>
      <c r="L94" s="192">
        <f t="shared" si="19"/>
      </c>
      <c r="M94" s="193">
        <f t="shared" si="18"/>
      </c>
      <c r="N94" s="184">
        <f ca="1" t="shared" si="20"/>
        <v>40346.49970011574</v>
      </c>
      <c r="O94" s="185">
        <f ca="1" t="shared" si="22"/>
        <v>40346.49970011574</v>
      </c>
      <c r="P94" s="185">
        <f ca="1" t="shared" si="23"/>
        <v>40346.49970011574</v>
      </c>
      <c r="Q94" s="185">
        <f ca="1" t="shared" si="24"/>
        <v>40346.49970011574</v>
      </c>
      <c r="R94" s="185">
        <f ca="1" t="shared" si="25"/>
        <v>40346.49970011574</v>
      </c>
      <c r="S94" s="101"/>
      <c r="T94" s="109"/>
      <c r="U94" s="109"/>
      <c r="V94" s="109"/>
      <c r="W94" s="109"/>
      <c r="X94" s="110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97"/>
      <c r="AN94" s="100"/>
      <c r="AO94" s="10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</row>
    <row r="95" spans="1:65" s="96" customFormat="1" ht="7.5" customHeight="1" hidden="1">
      <c r="A95" s="102">
        <f t="shared" si="21"/>
        <v>76</v>
      </c>
      <c r="B95" s="101"/>
      <c r="C95" s="101"/>
      <c r="D95" s="101"/>
      <c r="E95" s="101"/>
      <c r="F95" s="145"/>
      <c r="G95" s="158"/>
      <c r="H95" s="158"/>
      <c r="I95" s="158"/>
      <c r="J95" s="158"/>
      <c r="K95" s="139"/>
      <c r="L95" s="192">
        <f t="shared" si="19"/>
      </c>
      <c r="M95" s="193">
        <f t="shared" si="18"/>
      </c>
      <c r="N95" s="184">
        <f ca="1" t="shared" si="20"/>
        <v>40346.49970011574</v>
      </c>
      <c r="O95" s="185">
        <f ca="1" t="shared" si="22"/>
        <v>40346.49970011574</v>
      </c>
      <c r="P95" s="185">
        <f ca="1" t="shared" si="23"/>
        <v>40346.49970011574</v>
      </c>
      <c r="Q95" s="185">
        <f ca="1" t="shared" si="24"/>
        <v>40346.49970011574</v>
      </c>
      <c r="R95" s="185">
        <f ca="1" t="shared" si="25"/>
        <v>40346.49970011574</v>
      </c>
      <c r="S95" s="101"/>
      <c r="T95" s="109"/>
      <c r="U95" s="109"/>
      <c r="V95" s="109"/>
      <c r="W95" s="109"/>
      <c r="X95" s="110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97"/>
      <c r="AN95" s="100"/>
      <c r="AO95" s="10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</row>
    <row r="96" spans="1:65" s="96" customFormat="1" ht="7.5" customHeight="1" hidden="1">
      <c r="A96" s="102">
        <f t="shared" si="21"/>
        <v>77</v>
      </c>
      <c r="B96" s="101"/>
      <c r="C96" s="101"/>
      <c r="D96" s="101"/>
      <c r="E96" s="101"/>
      <c r="F96" s="145"/>
      <c r="G96" s="158"/>
      <c r="H96" s="158"/>
      <c r="I96" s="158"/>
      <c r="J96" s="158"/>
      <c r="K96" s="139"/>
      <c r="L96" s="192">
        <f t="shared" si="19"/>
      </c>
      <c r="M96" s="193">
        <f t="shared" si="18"/>
      </c>
      <c r="N96" s="184">
        <f ca="1" t="shared" si="20"/>
        <v>40346.49970011574</v>
      </c>
      <c r="O96" s="185">
        <f ca="1" t="shared" si="22"/>
        <v>40346.49970011574</v>
      </c>
      <c r="P96" s="185">
        <f ca="1" t="shared" si="23"/>
        <v>40346.49970011574</v>
      </c>
      <c r="Q96" s="185">
        <f ca="1" t="shared" si="24"/>
        <v>40346.49970011574</v>
      </c>
      <c r="R96" s="185">
        <f ca="1" t="shared" si="25"/>
        <v>40346.49970011574</v>
      </c>
      <c r="S96" s="101"/>
      <c r="T96" s="109"/>
      <c r="U96" s="109"/>
      <c r="V96" s="109"/>
      <c r="W96" s="109"/>
      <c r="X96" s="110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97"/>
      <c r="AN96" s="100"/>
      <c r="AO96" s="10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</row>
    <row r="97" spans="1:65" s="96" customFormat="1" ht="7.5" customHeight="1" hidden="1">
      <c r="A97" s="102">
        <f t="shared" si="21"/>
        <v>78</v>
      </c>
      <c r="B97" s="101"/>
      <c r="C97" s="101"/>
      <c r="D97" s="101"/>
      <c r="E97" s="101"/>
      <c r="F97" s="145"/>
      <c r="G97" s="158"/>
      <c r="H97" s="158"/>
      <c r="I97" s="158"/>
      <c r="J97" s="158"/>
      <c r="K97" s="139"/>
      <c r="L97" s="192">
        <f t="shared" si="19"/>
      </c>
      <c r="M97" s="193">
        <f t="shared" si="18"/>
      </c>
      <c r="N97" s="184">
        <f ca="1" t="shared" si="20"/>
        <v>40346.49970011574</v>
      </c>
      <c r="O97" s="185">
        <f ca="1" t="shared" si="22"/>
        <v>40346.49970011574</v>
      </c>
      <c r="P97" s="185">
        <f ca="1" t="shared" si="23"/>
        <v>40346.49970011574</v>
      </c>
      <c r="Q97" s="185">
        <f ca="1" t="shared" si="24"/>
        <v>40346.49970011574</v>
      </c>
      <c r="R97" s="185">
        <f ca="1" t="shared" si="25"/>
        <v>40346.49970011574</v>
      </c>
      <c r="S97" s="101"/>
      <c r="T97" s="109"/>
      <c r="U97" s="109"/>
      <c r="V97" s="109"/>
      <c r="W97" s="109"/>
      <c r="X97" s="110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97"/>
      <c r="AN97" s="100"/>
      <c r="AO97" s="10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</row>
    <row r="98" spans="1:65" s="96" customFormat="1" ht="7.5" customHeight="1" hidden="1">
      <c r="A98" s="102">
        <f t="shared" si="21"/>
        <v>79</v>
      </c>
      <c r="B98" s="101"/>
      <c r="C98" s="101"/>
      <c r="D98" s="101"/>
      <c r="E98" s="101"/>
      <c r="F98" s="145"/>
      <c r="G98" s="158"/>
      <c r="H98" s="158"/>
      <c r="I98" s="158"/>
      <c r="J98" s="158"/>
      <c r="K98" s="139"/>
      <c r="L98" s="192">
        <f t="shared" si="19"/>
      </c>
      <c r="M98" s="193">
        <f t="shared" si="18"/>
      </c>
      <c r="N98" s="184">
        <f ca="1" t="shared" si="20"/>
        <v>40346.49970011574</v>
      </c>
      <c r="O98" s="185">
        <f ca="1" t="shared" si="22"/>
        <v>40346.49970011574</v>
      </c>
      <c r="P98" s="185">
        <f ca="1" t="shared" si="23"/>
        <v>40346.49970011574</v>
      </c>
      <c r="Q98" s="185">
        <f ca="1" t="shared" si="24"/>
        <v>40346.49970011574</v>
      </c>
      <c r="R98" s="185">
        <f ca="1" t="shared" si="25"/>
        <v>40346.49970011574</v>
      </c>
      <c r="S98" s="101"/>
      <c r="T98" s="109"/>
      <c r="U98" s="109"/>
      <c r="V98" s="109"/>
      <c r="W98" s="109"/>
      <c r="X98" s="110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97"/>
      <c r="AN98" s="100"/>
      <c r="AO98" s="10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</row>
    <row r="99" spans="1:65" s="96" customFormat="1" ht="7.5" customHeight="1" hidden="1">
      <c r="A99" s="102">
        <f t="shared" si="21"/>
        <v>80</v>
      </c>
      <c r="B99" s="101"/>
      <c r="C99" s="101"/>
      <c r="D99" s="101"/>
      <c r="E99" s="101"/>
      <c r="F99" s="145"/>
      <c r="G99" s="158"/>
      <c r="H99" s="158"/>
      <c r="I99" s="158"/>
      <c r="J99" s="158"/>
      <c r="K99" s="139"/>
      <c r="L99" s="192">
        <f t="shared" si="19"/>
      </c>
      <c r="M99" s="193">
        <f t="shared" si="18"/>
      </c>
      <c r="N99" s="184">
        <f ca="1" t="shared" si="20"/>
        <v>40346.49970011574</v>
      </c>
      <c r="O99" s="185">
        <f ca="1" t="shared" si="22"/>
        <v>40346.49970011574</v>
      </c>
      <c r="P99" s="185">
        <f ca="1" t="shared" si="23"/>
        <v>40346.49970011574</v>
      </c>
      <c r="Q99" s="185">
        <f ca="1" t="shared" si="24"/>
        <v>40346.49970011574</v>
      </c>
      <c r="R99" s="185">
        <f ca="1" t="shared" si="25"/>
        <v>40346.49970011574</v>
      </c>
      <c r="S99" s="101"/>
      <c r="T99" s="109"/>
      <c r="U99" s="109"/>
      <c r="V99" s="109"/>
      <c r="W99" s="109"/>
      <c r="X99" s="110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97"/>
      <c r="AN99" s="100"/>
      <c r="AO99" s="10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</row>
    <row r="100" spans="1:65" s="96" customFormat="1" ht="12" customHeight="1" hidden="1">
      <c r="A100" s="102">
        <f t="shared" si="21"/>
        <v>81</v>
      </c>
      <c r="B100" s="101"/>
      <c r="C100" s="101"/>
      <c r="D100" s="101"/>
      <c r="E100" s="101"/>
      <c r="F100" s="145"/>
      <c r="G100" s="158"/>
      <c r="H100" s="158"/>
      <c r="I100" s="158"/>
      <c r="J100" s="158"/>
      <c r="K100" s="139"/>
      <c r="L100" s="192">
        <f t="shared" si="19"/>
      </c>
      <c r="M100" s="193">
        <f t="shared" si="18"/>
      </c>
      <c r="N100" s="184">
        <f ca="1" t="shared" si="20"/>
        <v>40346.49970011574</v>
      </c>
      <c r="O100" s="185">
        <f ca="1" t="shared" si="22"/>
        <v>40346.49970011574</v>
      </c>
      <c r="P100" s="185">
        <f ca="1" t="shared" si="23"/>
        <v>40346.49970011574</v>
      </c>
      <c r="Q100" s="185">
        <f ca="1" t="shared" si="24"/>
        <v>40346.49970011574</v>
      </c>
      <c r="R100" s="185">
        <f ca="1" t="shared" si="25"/>
        <v>40346.49970011574</v>
      </c>
      <c r="S100" s="101"/>
      <c r="T100" s="109"/>
      <c r="U100" s="109"/>
      <c r="V100" s="109"/>
      <c r="W100" s="109"/>
      <c r="X100" s="110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97"/>
      <c r="AN100" s="100"/>
      <c r="AO100" s="10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</row>
    <row r="101" spans="1:65" s="96" customFormat="1" ht="12" customHeight="1" hidden="1">
      <c r="A101" s="102">
        <f t="shared" si="21"/>
        <v>82</v>
      </c>
      <c r="B101" s="101"/>
      <c r="C101" s="101"/>
      <c r="D101" s="101"/>
      <c r="E101" s="101"/>
      <c r="F101" s="145"/>
      <c r="G101" s="158"/>
      <c r="H101" s="158"/>
      <c r="I101" s="158"/>
      <c r="J101" s="158"/>
      <c r="K101" s="139"/>
      <c r="L101" s="192">
        <f t="shared" si="19"/>
      </c>
      <c r="M101" s="193">
        <f t="shared" si="18"/>
      </c>
      <c r="N101" s="184">
        <f ca="1" t="shared" si="20"/>
        <v>40346.49970011574</v>
      </c>
      <c r="O101" s="185">
        <f ca="1" t="shared" si="22"/>
        <v>40346.49970011574</v>
      </c>
      <c r="P101" s="185">
        <f ca="1" t="shared" si="23"/>
        <v>40346.49970011574</v>
      </c>
      <c r="Q101" s="185">
        <f ca="1" t="shared" si="24"/>
        <v>40346.49970011574</v>
      </c>
      <c r="R101" s="185">
        <f ca="1" t="shared" si="25"/>
        <v>40346.49970011574</v>
      </c>
      <c r="S101" s="101"/>
      <c r="T101" s="109"/>
      <c r="U101" s="109"/>
      <c r="V101" s="109"/>
      <c r="W101" s="109"/>
      <c r="X101" s="110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97"/>
      <c r="AN101" s="100"/>
      <c r="AO101" s="10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</row>
    <row r="102" spans="1:65" s="96" customFormat="1" ht="12" customHeight="1" hidden="1">
      <c r="A102" s="102">
        <f t="shared" si="21"/>
        <v>83</v>
      </c>
      <c r="B102" s="101"/>
      <c r="C102" s="101"/>
      <c r="D102" s="101"/>
      <c r="E102" s="101"/>
      <c r="F102" s="145"/>
      <c r="G102" s="158"/>
      <c r="H102" s="158"/>
      <c r="I102" s="158"/>
      <c r="J102" s="158"/>
      <c r="K102" s="139"/>
      <c r="L102" s="192">
        <f t="shared" si="19"/>
      </c>
      <c r="M102" s="193">
        <f t="shared" si="18"/>
      </c>
      <c r="N102" s="184">
        <f ca="1" t="shared" si="20"/>
        <v>40346.49970011574</v>
      </c>
      <c r="O102" s="185">
        <f ca="1" t="shared" si="22"/>
        <v>40346.49970011574</v>
      </c>
      <c r="P102" s="185">
        <f ca="1" t="shared" si="23"/>
        <v>40346.49970011574</v>
      </c>
      <c r="Q102" s="185">
        <f ca="1" t="shared" si="24"/>
        <v>40346.49970011574</v>
      </c>
      <c r="R102" s="185">
        <f ca="1" t="shared" si="25"/>
        <v>40346.49970011574</v>
      </c>
      <c r="S102" s="101"/>
      <c r="T102" s="109"/>
      <c r="U102" s="109"/>
      <c r="V102" s="109"/>
      <c r="W102" s="109"/>
      <c r="X102" s="110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97"/>
      <c r="AN102" s="100"/>
      <c r="AO102" s="10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</row>
    <row r="103" spans="1:65" s="96" customFormat="1" ht="12" customHeight="1" hidden="1">
      <c r="A103" s="102">
        <f t="shared" si="21"/>
        <v>84</v>
      </c>
      <c r="B103" s="101"/>
      <c r="C103" s="101"/>
      <c r="D103" s="101"/>
      <c r="E103" s="101"/>
      <c r="F103" s="145"/>
      <c r="G103" s="158"/>
      <c r="H103" s="158"/>
      <c r="I103" s="158"/>
      <c r="J103" s="158"/>
      <c r="K103" s="139"/>
      <c r="L103" s="192">
        <f t="shared" si="19"/>
      </c>
      <c r="M103" s="193">
        <f t="shared" si="18"/>
      </c>
      <c r="N103" s="184">
        <f ca="1" t="shared" si="20"/>
        <v>40346.49970011574</v>
      </c>
      <c r="O103" s="185">
        <f ca="1" t="shared" si="22"/>
        <v>40346.49970011574</v>
      </c>
      <c r="P103" s="185">
        <f ca="1" t="shared" si="23"/>
        <v>40346.49970011574</v>
      </c>
      <c r="Q103" s="185">
        <f ca="1" t="shared" si="24"/>
        <v>40346.49970011574</v>
      </c>
      <c r="R103" s="185">
        <f ca="1" t="shared" si="25"/>
        <v>40346.49970011574</v>
      </c>
      <c r="S103" s="101"/>
      <c r="T103" s="109"/>
      <c r="U103" s="109"/>
      <c r="V103" s="109"/>
      <c r="W103" s="109"/>
      <c r="X103" s="110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97"/>
      <c r="AN103" s="100"/>
      <c r="AO103" s="10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</row>
    <row r="104" spans="1:65" s="96" customFormat="1" ht="12" customHeight="1" hidden="1">
      <c r="A104" s="102">
        <f t="shared" si="21"/>
        <v>85</v>
      </c>
      <c r="B104" s="101"/>
      <c r="C104" s="101"/>
      <c r="D104" s="101"/>
      <c r="E104" s="101"/>
      <c r="F104" s="145"/>
      <c r="G104" s="158"/>
      <c r="H104" s="158"/>
      <c r="I104" s="158"/>
      <c r="J104" s="158"/>
      <c r="K104" s="139"/>
      <c r="L104" s="192">
        <f t="shared" si="19"/>
      </c>
      <c r="M104" s="193">
        <f t="shared" si="18"/>
      </c>
      <c r="N104" s="184">
        <f ca="1" t="shared" si="20"/>
        <v>40346.49970011574</v>
      </c>
      <c r="O104" s="185">
        <f ca="1" t="shared" si="22"/>
        <v>40346.49970011574</v>
      </c>
      <c r="P104" s="185">
        <f ca="1" t="shared" si="23"/>
        <v>40346.49970011574</v>
      </c>
      <c r="Q104" s="185">
        <f ca="1" t="shared" si="24"/>
        <v>40346.49970011574</v>
      </c>
      <c r="R104" s="185">
        <f ca="1" t="shared" si="25"/>
        <v>40346.49970011574</v>
      </c>
      <c r="S104" s="101"/>
      <c r="T104" s="109"/>
      <c r="U104" s="109"/>
      <c r="V104" s="109"/>
      <c r="W104" s="109"/>
      <c r="X104" s="110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97"/>
      <c r="AN104" s="100"/>
      <c r="AO104" s="10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</row>
    <row r="105" spans="1:65" s="96" customFormat="1" ht="12" customHeight="1" hidden="1">
      <c r="A105" s="102">
        <f t="shared" si="21"/>
        <v>86</v>
      </c>
      <c r="B105" s="101"/>
      <c r="C105" s="101"/>
      <c r="D105" s="101"/>
      <c r="E105" s="101"/>
      <c r="F105" s="145"/>
      <c r="G105" s="158"/>
      <c r="H105" s="158"/>
      <c r="I105" s="158"/>
      <c r="J105" s="158"/>
      <c r="K105" s="139"/>
      <c r="L105" s="192">
        <f t="shared" si="19"/>
      </c>
      <c r="M105" s="193">
        <f t="shared" si="18"/>
      </c>
      <c r="N105" s="184">
        <f ca="1" t="shared" si="20"/>
        <v>40346.49970011574</v>
      </c>
      <c r="O105" s="185">
        <f ca="1" t="shared" si="22"/>
        <v>40346.49970011574</v>
      </c>
      <c r="P105" s="185">
        <f ca="1" t="shared" si="23"/>
        <v>40346.49970011574</v>
      </c>
      <c r="Q105" s="185">
        <f ca="1" t="shared" si="24"/>
        <v>40346.49970011574</v>
      </c>
      <c r="R105" s="185">
        <f ca="1" t="shared" si="25"/>
        <v>40346.49970011574</v>
      </c>
      <c r="S105" s="101"/>
      <c r="T105" s="109"/>
      <c r="U105" s="109"/>
      <c r="V105" s="109"/>
      <c r="W105" s="109"/>
      <c r="X105" s="110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97"/>
      <c r="AN105" s="100"/>
      <c r="AO105" s="10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</row>
    <row r="106" spans="1:65" s="96" customFormat="1" ht="12" customHeight="1" hidden="1">
      <c r="A106" s="102">
        <f t="shared" si="21"/>
        <v>87</v>
      </c>
      <c r="B106" s="101"/>
      <c r="C106" s="101"/>
      <c r="D106" s="101"/>
      <c r="E106" s="101"/>
      <c r="F106" s="145"/>
      <c r="G106" s="158"/>
      <c r="H106" s="158"/>
      <c r="I106" s="158"/>
      <c r="J106" s="158"/>
      <c r="K106" s="139"/>
      <c r="L106" s="192">
        <f t="shared" si="19"/>
      </c>
      <c r="M106" s="193">
        <f t="shared" si="18"/>
      </c>
      <c r="N106" s="184">
        <f ca="1" t="shared" si="20"/>
        <v>40346.49970011574</v>
      </c>
      <c r="O106" s="185">
        <f ca="1" t="shared" si="22"/>
        <v>40346.49970011574</v>
      </c>
      <c r="P106" s="185">
        <f ca="1" t="shared" si="23"/>
        <v>40346.49970011574</v>
      </c>
      <c r="Q106" s="185">
        <f ca="1" t="shared" si="24"/>
        <v>40346.49970011574</v>
      </c>
      <c r="R106" s="185">
        <f ca="1" t="shared" si="25"/>
        <v>40346.49970011574</v>
      </c>
      <c r="S106" s="101"/>
      <c r="T106" s="109"/>
      <c r="U106" s="109"/>
      <c r="V106" s="109"/>
      <c r="W106" s="109"/>
      <c r="X106" s="110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97"/>
      <c r="AN106" s="100"/>
      <c r="AO106" s="10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</row>
    <row r="107" spans="1:65" s="96" customFormat="1" ht="12" customHeight="1" hidden="1">
      <c r="A107" s="102">
        <f t="shared" si="21"/>
        <v>88</v>
      </c>
      <c r="B107" s="101"/>
      <c r="C107" s="101"/>
      <c r="D107" s="101"/>
      <c r="E107" s="101"/>
      <c r="F107" s="145"/>
      <c r="G107" s="158"/>
      <c r="H107" s="158"/>
      <c r="I107" s="158"/>
      <c r="J107" s="158"/>
      <c r="K107" s="139"/>
      <c r="L107" s="192">
        <f t="shared" si="19"/>
      </c>
      <c r="M107" s="193">
        <f t="shared" si="18"/>
      </c>
      <c r="N107" s="184">
        <f ca="1" t="shared" si="20"/>
        <v>40346.49970011574</v>
      </c>
      <c r="O107" s="185">
        <f ca="1" t="shared" si="22"/>
        <v>40346.49970011574</v>
      </c>
      <c r="P107" s="185">
        <f ca="1" t="shared" si="23"/>
        <v>40346.49970011574</v>
      </c>
      <c r="Q107" s="185">
        <f ca="1" t="shared" si="24"/>
        <v>40346.49970011574</v>
      </c>
      <c r="R107" s="185">
        <f ca="1" t="shared" si="25"/>
        <v>40346.49970011574</v>
      </c>
      <c r="S107" s="101"/>
      <c r="T107" s="109"/>
      <c r="U107" s="109"/>
      <c r="V107" s="109"/>
      <c r="W107" s="109"/>
      <c r="X107" s="110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97"/>
      <c r="AN107" s="100"/>
      <c r="AO107" s="10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</row>
    <row r="108" spans="1:65" s="96" customFormat="1" ht="7.5" customHeight="1" hidden="1">
      <c r="A108" s="102">
        <f t="shared" si="21"/>
        <v>89</v>
      </c>
      <c r="B108" s="101"/>
      <c r="C108" s="101"/>
      <c r="D108" s="101"/>
      <c r="E108" s="101"/>
      <c r="F108" s="145"/>
      <c r="G108" s="158"/>
      <c r="H108" s="158"/>
      <c r="I108" s="158"/>
      <c r="J108" s="158"/>
      <c r="K108" s="139"/>
      <c r="L108" s="192">
        <f t="shared" si="19"/>
      </c>
      <c r="M108" s="193">
        <f t="shared" si="18"/>
      </c>
      <c r="N108" s="184">
        <f ca="1" t="shared" si="20"/>
        <v>40346.49970011574</v>
      </c>
      <c r="O108" s="185">
        <f ca="1" t="shared" si="22"/>
        <v>40346.49970011574</v>
      </c>
      <c r="P108" s="185">
        <f ca="1" t="shared" si="23"/>
        <v>40346.49970011574</v>
      </c>
      <c r="Q108" s="185">
        <f ca="1" t="shared" si="24"/>
        <v>40346.49970011574</v>
      </c>
      <c r="R108" s="185">
        <f ca="1" t="shared" si="25"/>
        <v>40346.49970011574</v>
      </c>
      <c r="S108" s="101"/>
      <c r="T108" s="109"/>
      <c r="U108" s="109"/>
      <c r="V108" s="109"/>
      <c r="W108" s="109"/>
      <c r="X108" s="110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97"/>
      <c r="AN108" s="100"/>
      <c r="AO108" s="10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</row>
    <row r="109" spans="1:65" s="96" customFormat="1" ht="7.5" customHeight="1" hidden="1">
      <c r="A109" s="102">
        <f t="shared" si="21"/>
        <v>90</v>
      </c>
      <c r="B109" s="101"/>
      <c r="C109" s="101"/>
      <c r="D109" s="101"/>
      <c r="E109" s="101"/>
      <c r="F109" s="145"/>
      <c r="G109" s="158"/>
      <c r="H109" s="158"/>
      <c r="I109" s="158"/>
      <c r="J109" s="158"/>
      <c r="K109" s="139"/>
      <c r="L109" s="192">
        <f t="shared" si="19"/>
      </c>
      <c r="M109" s="193">
        <f t="shared" si="18"/>
      </c>
      <c r="N109" s="184">
        <f ca="1" t="shared" si="20"/>
        <v>40346.49970011574</v>
      </c>
      <c r="O109" s="185">
        <f ca="1" t="shared" si="22"/>
        <v>40346.49970011574</v>
      </c>
      <c r="P109" s="185">
        <f ca="1" t="shared" si="23"/>
        <v>40346.49970011574</v>
      </c>
      <c r="Q109" s="185">
        <f ca="1" t="shared" si="24"/>
        <v>40346.49970011574</v>
      </c>
      <c r="R109" s="185">
        <f ca="1" t="shared" si="25"/>
        <v>40346.49970011574</v>
      </c>
      <c r="S109" s="101"/>
      <c r="T109" s="109"/>
      <c r="U109" s="109"/>
      <c r="V109" s="109"/>
      <c r="W109" s="109"/>
      <c r="X109" s="110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97"/>
      <c r="AN109" s="100"/>
      <c r="AO109" s="10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</row>
    <row r="110" spans="1:65" s="96" customFormat="1" ht="7.5" customHeight="1" hidden="1">
      <c r="A110" s="102">
        <f t="shared" si="21"/>
        <v>91</v>
      </c>
      <c r="B110" s="101"/>
      <c r="C110" s="101"/>
      <c r="D110" s="101"/>
      <c r="E110" s="101"/>
      <c r="F110" s="145"/>
      <c r="G110" s="158"/>
      <c r="H110" s="158"/>
      <c r="I110" s="158"/>
      <c r="J110" s="158"/>
      <c r="K110" s="139"/>
      <c r="L110" s="192">
        <f t="shared" si="19"/>
      </c>
      <c r="M110" s="193">
        <f t="shared" si="18"/>
      </c>
      <c r="N110" s="184">
        <f ca="1" t="shared" si="20"/>
        <v>40346.49970011574</v>
      </c>
      <c r="O110" s="185">
        <f ca="1" t="shared" si="22"/>
        <v>40346.49970011574</v>
      </c>
      <c r="P110" s="185">
        <f ca="1" t="shared" si="23"/>
        <v>40346.49970011574</v>
      </c>
      <c r="Q110" s="185">
        <f ca="1" t="shared" si="24"/>
        <v>40346.49970011574</v>
      </c>
      <c r="R110" s="185">
        <f ca="1" t="shared" si="25"/>
        <v>40346.49970011574</v>
      </c>
      <c r="S110" s="101"/>
      <c r="T110" s="109"/>
      <c r="U110" s="109"/>
      <c r="V110" s="109"/>
      <c r="W110" s="109"/>
      <c r="X110" s="110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97"/>
      <c r="AN110" s="100"/>
      <c r="AO110" s="10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</row>
    <row r="111" spans="1:65" s="96" customFormat="1" ht="7.5" customHeight="1" hidden="1">
      <c r="A111" s="102">
        <f t="shared" si="21"/>
        <v>92</v>
      </c>
      <c r="B111" s="101"/>
      <c r="C111" s="101"/>
      <c r="D111" s="101"/>
      <c r="E111" s="101"/>
      <c r="F111" s="145"/>
      <c r="G111" s="158"/>
      <c r="H111" s="158"/>
      <c r="I111" s="158"/>
      <c r="J111" s="158"/>
      <c r="K111" s="139"/>
      <c r="L111" s="192">
        <f t="shared" si="19"/>
      </c>
      <c r="M111" s="193">
        <f t="shared" si="18"/>
      </c>
      <c r="N111" s="184">
        <f ca="1" t="shared" si="20"/>
        <v>40346.49970011574</v>
      </c>
      <c r="O111" s="185">
        <f ca="1" t="shared" si="22"/>
        <v>40346.49970011574</v>
      </c>
      <c r="P111" s="185">
        <f ca="1" t="shared" si="23"/>
        <v>40346.49970011574</v>
      </c>
      <c r="Q111" s="185">
        <f ca="1" t="shared" si="24"/>
        <v>40346.49970011574</v>
      </c>
      <c r="R111" s="185">
        <f ca="1" t="shared" si="25"/>
        <v>40346.49970011574</v>
      </c>
      <c r="S111" s="101"/>
      <c r="T111" s="109"/>
      <c r="U111" s="109"/>
      <c r="V111" s="109"/>
      <c r="W111" s="109"/>
      <c r="X111" s="110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97"/>
      <c r="AN111" s="100"/>
      <c r="AO111" s="10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</row>
    <row r="112" spans="1:65" s="96" customFormat="1" ht="7.5" customHeight="1" hidden="1">
      <c r="A112" s="102">
        <f t="shared" si="21"/>
        <v>93</v>
      </c>
      <c r="B112" s="101"/>
      <c r="C112" s="101"/>
      <c r="D112" s="101"/>
      <c r="E112" s="101"/>
      <c r="F112" s="145"/>
      <c r="G112" s="158"/>
      <c r="H112" s="158"/>
      <c r="I112" s="158"/>
      <c r="J112" s="158"/>
      <c r="K112" s="139"/>
      <c r="L112" s="192">
        <f t="shared" si="19"/>
      </c>
      <c r="M112" s="193">
        <f t="shared" si="18"/>
      </c>
      <c r="N112" s="184">
        <f ca="1" t="shared" si="20"/>
        <v>40346.49970011574</v>
      </c>
      <c r="O112" s="185">
        <f ca="1" t="shared" si="22"/>
        <v>40346.49970011574</v>
      </c>
      <c r="P112" s="185">
        <f ca="1" t="shared" si="23"/>
        <v>40346.49970011574</v>
      </c>
      <c r="Q112" s="185">
        <f ca="1" t="shared" si="24"/>
        <v>40346.49970011574</v>
      </c>
      <c r="R112" s="185">
        <f ca="1" t="shared" si="25"/>
        <v>40346.49970011574</v>
      </c>
      <c r="S112" s="101"/>
      <c r="T112" s="109"/>
      <c r="U112" s="109"/>
      <c r="V112" s="109"/>
      <c r="W112" s="109"/>
      <c r="X112" s="110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97"/>
      <c r="AN112" s="100"/>
      <c r="AO112" s="10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</row>
    <row r="113" spans="1:65" s="96" customFormat="1" ht="7.5" customHeight="1" hidden="1">
      <c r="A113" s="102">
        <f t="shared" si="21"/>
        <v>94</v>
      </c>
      <c r="B113" s="101"/>
      <c r="C113" s="101"/>
      <c r="D113" s="101"/>
      <c r="E113" s="101"/>
      <c r="F113" s="145"/>
      <c r="G113" s="158"/>
      <c r="H113" s="158"/>
      <c r="I113" s="158"/>
      <c r="J113" s="158"/>
      <c r="K113" s="139"/>
      <c r="L113" s="192">
        <f t="shared" si="19"/>
      </c>
      <c r="M113" s="193">
        <f t="shared" si="18"/>
      </c>
      <c r="N113" s="184">
        <f ca="1" t="shared" si="20"/>
        <v>40346.49970011574</v>
      </c>
      <c r="O113" s="185">
        <f ca="1" t="shared" si="22"/>
        <v>40346.49970011574</v>
      </c>
      <c r="P113" s="185">
        <f ca="1" t="shared" si="23"/>
        <v>40346.49970011574</v>
      </c>
      <c r="Q113" s="185">
        <f ca="1" t="shared" si="24"/>
        <v>40346.49970011574</v>
      </c>
      <c r="R113" s="185">
        <f ca="1" t="shared" si="25"/>
        <v>40346.49970011574</v>
      </c>
      <c r="S113" s="101"/>
      <c r="T113" s="109"/>
      <c r="U113" s="109"/>
      <c r="V113" s="109"/>
      <c r="W113" s="109"/>
      <c r="X113" s="110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97"/>
      <c r="AN113" s="100"/>
      <c r="AO113" s="10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</row>
    <row r="114" spans="1:65" s="96" customFormat="1" ht="7.5" customHeight="1" hidden="1">
      <c r="A114" s="102">
        <f t="shared" si="21"/>
        <v>95</v>
      </c>
      <c r="B114" s="101"/>
      <c r="C114" s="101"/>
      <c r="D114" s="101"/>
      <c r="E114" s="101"/>
      <c r="F114" s="145"/>
      <c r="G114" s="158"/>
      <c r="H114" s="158"/>
      <c r="I114" s="158"/>
      <c r="J114" s="158"/>
      <c r="K114" s="139"/>
      <c r="L114" s="192">
        <f t="shared" si="19"/>
      </c>
      <c r="M114" s="193">
        <f t="shared" si="18"/>
      </c>
      <c r="N114" s="184">
        <f ca="1" t="shared" si="20"/>
        <v>40346.49970011574</v>
      </c>
      <c r="O114" s="185">
        <f ca="1" t="shared" si="22"/>
        <v>40346.49970011574</v>
      </c>
      <c r="P114" s="185">
        <f ca="1" t="shared" si="23"/>
        <v>40346.49970011574</v>
      </c>
      <c r="Q114" s="185">
        <f ca="1" t="shared" si="24"/>
        <v>40346.49970011574</v>
      </c>
      <c r="R114" s="185">
        <f ca="1" t="shared" si="25"/>
        <v>40346.49970011574</v>
      </c>
      <c r="S114" s="101"/>
      <c r="T114" s="109"/>
      <c r="U114" s="109"/>
      <c r="V114" s="109"/>
      <c r="W114" s="109"/>
      <c r="X114" s="110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97"/>
      <c r="AN114" s="100"/>
      <c r="AO114" s="10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</row>
    <row r="115" spans="1:65" s="96" customFormat="1" ht="7.5" customHeight="1" hidden="1">
      <c r="A115" s="102">
        <f t="shared" si="21"/>
        <v>96</v>
      </c>
      <c r="B115" s="101"/>
      <c r="C115" s="101"/>
      <c r="D115" s="101"/>
      <c r="E115" s="101"/>
      <c r="F115" s="145"/>
      <c r="G115" s="158"/>
      <c r="H115" s="158"/>
      <c r="I115" s="158"/>
      <c r="J115" s="158"/>
      <c r="K115" s="139"/>
      <c r="L115" s="192">
        <f t="shared" si="19"/>
      </c>
      <c r="M115" s="193">
        <f t="shared" si="18"/>
      </c>
      <c r="N115" s="184">
        <f ca="1" t="shared" si="20"/>
        <v>40346.49970011574</v>
      </c>
      <c r="O115" s="185">
        <f ca="1" t="shared" si="22"/>
        <v>40346.49970011574</v>
      </c>
      <c r="P115" s="185">
        <f ca="1" t="shared" si="23"/>
        <v>40346.49970011574</v>
      </c>
      <c r="Q115" s="185">
        <f ca="1" t="shared" si="24"/>
        <v>40346.49970011574</v>
      </c>
      <c r="R115" s="185">
        <f ca="1" t="shared" si="25"/>
        <v>40346.49970011574</v>
      </c>
      <c r="S115" s="101"/>
      <c r="T115" s="109"/>
      <c r="U115" s="109"/>
      <c r="V115" s="109"/>
      <c r="W115" s="109"/>
      <c r="X115" s="110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97"/>
      <c r="AN115" s="100"/>
      <c r="AO115" s="10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</row>
    <row r="116" spans="1:65" s="96" customFormat="1" ht="7.5" customHeight="1" hidden="1">
      <c r="A116" s="102">
        <f t="shared" si="21"/>
        <v>97</v>
      </c>
      <c r="B116" s="101"/>
      <c r="C116" s="101"/>
      <c r="D116" s="101"/>
      <c r="E116" s="101"/>
      <c r="F116" s="145"/>
      <c r="G116" s="158"/>
      <c r="H116" s="158"/>
      <c r="I116" s="158"/>
      <c r="J116" s="158"/>
      <c r="K116" s="139"/>
      <c r="L116" s="192">
        <f t="shared" si="19"/>
      </c>
      <c r="M116" s="193">
        <f t="shared" si="18"/>
      </c>
      <c r="N116" s="184">
        <f ca="1" t="shared" si="20"/>
        <v>40346.49970011574</v>
      </c>
      <c r="O116" s="185">
        <f ca="1" t="shared" si="22"/>
        <v>40346.49970011574</v>
      </c>
      <c r="P116" s="185">
        <f ca="1" t="shared" si="23"/>
        <v>40346.49970011574</v>
      </c>
      <c r="Q116" s="185">
        <f ca="1" t="shared" si="24"/>
        <v>40346.49970011574</v>
      </c>
      <c r="R116" s="185">
        <f ca="1" t="shared" si="25"/>
        <v>40346.49970011574</v>
      </c>
      <c r="S116" s="101"/>
      <c r="T116" s="109"/>
      <c r="U116" s="109"/>
      <c r="V116" s="109"/>
      <c r="W116" s="109"/>
      <c r="X116" s="110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97"/>
      <c r="AN116" s="100"/>
      <c r="AO116" s="10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</row>
    <row r="117" spans="1:65" s="96" customFormat="1" ht="7.5" customHeight="1" hidden="1">
      <c r="A117" s="102">
        <f t="shared" si="21"/>
        <v>98</v>
      </c>
      <c r="C117" s="101"/>
      <c r="D117" s="101"/>
      <c r="E117" s="101"/>
      <c r="F117" s="145"/>
      <c r="G117" s="158"/>
      <c r="H117" s="158"/>
      <c r="I117" s="158"/>
      <c r="J117" s="158"/>
      <c r="K117" s="139"/>
      <c r="L117" s="192">
        <f t="shared" si="19"/>
      </c>
      <c r="M117" s="193">
        <f t="shared" si="18"/>
      </c>
      <c r="N117" s="184">
        <f ca="1" t="shared" si="20"/>
        <v>40346.49970011574</v>
      </c>
      <c r="O117" s="185">
        <f ca="1" t="shared" si="22"/>
        <v>40346.49970011574</v>
      </c>
      <c r="P117" s="185">
        <f ca="1" t="shared" si="23"/>
        <v>40346.49970011574</v>
      </c>
      <c r="Q117" s="185">
        <f ca="1" t="shared" si="24"/>
        <v>40346.49970011574</v>
      </c>
      <c r="R117" s="185">
        <f ca="1" t="shared" si="25"/>
        <v>40346.49970011574</v>
      </c>
      <c r="S117" s="101"/>
      <c r="T117" s="109"/>
      <c r="U117" s="109"/>
      <c r="V117" s="109"/>
      <c r="W117" s="109"/>
      <c r="X117" s="110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97"/>
      <c r="AN117" s="100"/>
      <c r="AO117" s="10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</row>
    <row r="118" spans="1:65" s="96" customFormat="1" ht="7.5" customHeight="1" hidden="1">
      <c r="A118" s="102">
        <f t="shared" si="21"/>
        <v>99</v>
      </c>
      <c r="C118" s="101"/>
      <c r="D118" s="101"/>
      <c r="E118" s="101"/>
      <c r="F118" s="145"/>
      <c r="G118" s="158"/>
      <c r="H118" s="158"/>
      <c r="I118" s="158"/>
      <c r="J118" s="158"/>
      <c r="K118" s="139"/>
      <c r="L118" s="192">
        <f t="shared" si="19"/>
      </c>
      <c r="M118" s="193">
        <f t="shared" si="18"/>
      </c>
      <c r="N118" s="184">
        <f ca="1" t="shared" si="20"/>
        <v>40346.49970011574</v>
      </c>
      <c r="O118" s="185">
        <f ca="1" t="shared" si="22"/>
        <v>40346.49970011574</v>
      </c>
      <c r="P118" s="185">
        <f ca="1" t="shared" si="23"/>
        <v>40346.49970011574</v>
      </c>
      <c r="Q118" s="185">
        <f ca="1" t="shared" si="24"/>
        <v>40346.49970011574</v>
      </c>
      <c r="R118" s="185">
        <f ca="1" t="shared" si="25"/>
        <v>40346.49970011574</v>
      </c>
      <c r="S118" s="101"/>
      <c r="T118" s="109"/>
      <c r="U118" s="109"/>
      <c r="V118" s="109"/>
      <c r="W118" s="109"/>
      <c r="X118" s="110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97"/>
      <c r="AN118" s="100"/>
      <c r="AO118" s="10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</row>
    <row r="119" spans="1:65" s="96" customFormat="1" ht="7.5" customHeight="1" hidden="1">
      <c r="A119" s="102">
        <f t="shared" si="21"/>
        <v>100</v>
      </c>
      <c r="C119" s="101"/>
      <c r="D119" s="101"/>
      <c r="E119" s="101"/>
      <c r="F119" s="145"/>
      <c r="G119" s="158"/>
      <c r="H119" s="158"/>
      <c r="I119" s="158"/>
      <c r="J119" s="158"/>
      <c r="K119" s="139"/>
      <c r="L119" s="192">
        <f t="shared" si="19"/>
      </c>
      <c r="M119" s="193">
        <f t="shared" si="18"/>
      </c>
      <c r="N119" s="184">
        <f ca="1" t="shared" si="20"/>
        <v>40346.49970011574</v>
      </c>
      <c r="O119" s="185">
        <f aca="true" ca="1" t="shared" si="26" ref="O119:O134">IF(G119="",NOW(),VLOOKUP(G119,$A$10:$M$134,13))</f>
        <v>40346.49970011574</v>
      </c>
      <c r="P119" s="185">
        <f aca="true" ca="1" t="shared" si="27" ref="P119:P134">IF(H119="",NOW(),VLOOKUP(H119,$A$10:$M$134,13))</f>
        <v>40346.49970011574</v>
      </c>
      <c r="Q119" s="185">
        <f aca="true" ca="1" t="shared" si="28" ref="Q119:Q134">IF(I119="",NOW(),VLOOKUP(I119,$A$10:$M$134,13))</f>
        <v>40346.49970011574</v>
      </c>
      <c r="R119" s="185">
        <f aca="true" ca="1" t="shared" si="29" ref="R119:R134">IF(J119="",NOW(),VLOOKUP(J119,$A$10:$M$134,13))</f>
        <v>40346.49970011574</v>
      </c>
      <c r="S119" s="101"/>
      <c r="T119" s="109"/>
      <c r="U119" s="109"/>
      <c r="V119" s="109"/>
      <c r="W119" s="109"/>
      <c r="X119" s="110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97"/>
      <c r="AN119" s="100"/>
      <c r="AO119" s="10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</row>
    <row r="120" spans="1:65" s="96" customFormat="1" ht="7.5" customHeight="1" hidden="1">
      <c r="A120" s="102">
        <f t="shared" si="21"/>
        <v>101</v>
      </c>
      <c r="C120" s="101"/>
      <c r="D120" s="101"/>
      <c r="E120" s="101"/>
      <c r="F120" s="145"/>
      <c r="G120" s="158"/>
      <c r="H120" s="158"/>
      <c r="I120" s="158"/>
      <c r="J120" s="158"/>
      <c r="K120" s="139"/>
      <c r="L120" s="192">
        <f t="shared" si="19"/>
      </c>
      <c r="M120" s="193">
        <f t="shared" si="18"/>
      </c>
      <c r="N120" s="184">
        <f ca="1" t="shared" si="20"/>
        <v>40346.49970011574</v>
      </c>
      <c r="O120" s="185">
        <f ca="1" t="shared" si="26"/>
        <v>40346.49970011574</v>
      </c>
      <c r="P120" s="185">
        <f ca="1" t="shared" si="27"/>
        <v>40346.49970011574</v>
      </c>
      <c r="Q120" s="185">
        <f ca="1" t="shared" si="28"/>
        <v>40346.49970011574</v>
      </c>
      <c r="R120" s="185">
        <f ca="1" t="shared" si="29"/>
        <v>40346.49970011574</v>
      </c>
      <c r="S120" s="101"/>
      <c r="T120" s="109"/>
      <c r="U120" s="109"/>
      <c r="V120" s="109"/>
      <c r="W120" s="109"/>
      <c r="X120" s="110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97"/>
      <c r="AN120" s="100"/>
      <c r="AO120" s="10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</row>
    <row r="121" spans="1:65" s="96" customFormat="1" ht="7.5" customHeight="1" hidden="1">
      <c r="A121" s="102">
        <f t="shared" si="21"/>
        <v>102</v>
      </c>
      <c r="C121" s="101"/>
      <c r="D121" s="101"/>
      <c r="E121" s="101"/>
      <c r="F121" s="145"/>
      <c r="G121" s="158"/>
      <c r="H121" s="158"/>
      <c r="I121" s="158"/>
      <c r="J121" s="158"/>
      <c r="K121" s="139"/>
      <c r="L121" s="192">
        <f t="shared" si="19"/>
      </c>
      <c r="M121" s="193">
        <f aca="true" t="shared" si="30" ref="M121:M134">IF(F121="","",+L121+(F121*7/5))</f>
      </c>
      <c r="N121" s="184">
        <f ca="1" t="shared" si="20"/>
        <v>40346.49970011574</v>
      </c>
      <c r="O121" s="185">
        <f ca="1" t="shared" si="26"/>
        <v>40346.49970011574</v>
      </c>
      <c r="P121" s="185">
        <f ca="1" t="shared" si="27"/>
        <v>40346.49970011574</v>
      </c>
      <c r="Q121" s="185">
        <f ca="1" t="shared" si="28"/>
        <v>40346.49970011574</v>
      </c>
      <c r="R121" s="185">
        <f ca="1" t="shared" si="29"/>
        <v>40346.49970011574</v>
      </c>
      <c r="S121" s="101"/>
      <c r="T121" s="109"/>
      <c r="U121" s="109"/>
      <c r="V121" s="109"/>
      <c r="W121" s="109"/>
      <c r="X121" s="110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97"/>
      <c r="AN121" s="100"/>
      <c r="AO121" s="10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</row>
    <row r="122" spans="1:65" s="96" customFormat="1" ht="7.5" customHeight="1" hidden="1">
      <c r="A122" s="102">
        <f t="shared" si="21"/>
        <v>103</v>
      </c>
      <c r="C122" s="101"/>
      <c r="D122" s="101"/>
      <c r="E122" s="101"/>
      <c r="F122" s="145"/>
      <c r="G122" s="158"/>
      <c r="H122" s="158"/>
      <c r="I122" s="158"/>
      <c r="J122" s="158"/>
      <c r="K122" s="139"/>
      <c r="L122" s="192">
        <f aca="true" t="shared" si="31" ref="L122:L134">IF(F122="","",IF(K122="",MAX(N122:R122),K122))</f>
      </c>
      <c r="M122" s="193">
        <f t="shared" si="30"/>
      </c>
      <c r="N122" s="184">
        <f aca="true" ca="1" t="shared" si="32" ref="N122:N134">IF(K122="",NOW(),K122)</f>
        <v>40346.49970011574</v>
      </c>
      <c r="O122" s="185">
        <f ca="1" t="shared" si="26"/>
        <v>40346.49970011574</v>
      </c>
      <c r="P122" s="185">
        <f ca="1" t="shared" si="27"/>
        <v>40346.49970011574</v>
      </c>
      <c r="Q122" s="185">
        <f ca="1" t="shared" si="28"/>
        <v>40346.49970011574</v>
      </c>
      <c r="R122" s="185">
        <f ca="1" t="shared" si="29"/>
        <v>40346.49970011574</v>
      </c>
      <c r="S122" s="101"/>
      <c r="T122" s="109"/>
      <c r="U122" s="109"/>
      <c r="V122" s="109"/>
      <c r="W122" s="109"/>
      <c r="X122" s="110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97"/>
      <c r="AN122" s="100"/>
      <c r="AO122" s="10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</row>
    <row r="123" spans="1:65" s="96" customFormat="1" ht="7.5" customHeight="1" hidden="1">
      <c r="A123" s="102">
        <f t="shared" si="21"/>
        <v>104</v>
      </c>
      <c r="C123" s="103"/>
      <c r="E123" s="101"/>
      <c r="F123" s="145"/>
      <c r="G123" s="158"/>
      <c r="H123" s="158"/>
      <c r="I123" s="158"/>
      <c r="J123" s="158"/>
      <c r="K123" s="139"/>
      <c r="L123" s="192">
        <f t="shared" si="31"/>
      </c>
      <c r="M123" s="193">
        <f t="shared" si="30"/>
      </c>
      <c r="N123" s="184">
        <f ca="1" t="shared" si="32"/>
        <v>40346.49970011574</v>
      </c>
      <c r="O123" s="185">
        <f ca="1" t="shared" si="26"/>
        <v>40346.49970011574</v>
      </c>
      <c r="P123" s="185">
        <f ca="1" t="shared" si="27"/>
        <v>40346.49970011574</v>
      </c>
      <c r="Q123" s="185">
        <f ca="1" t="shared" si="28"/>
        <v>40346.49970011574</v>
      </c>
      <c r="R123" s="185">
        <f ca="1" t="shared" si="29"/>
        <v>40346.49970011574</v>
      </c>
      <c r="S123" s="101"/>
      <c r="T123" s="109"/>
      <c r="U123" s="109"/>
      <c r="V123" s="109"/>
      <c r="W123" s="109"/>
      <c r="X123" s="110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97"/>
      <c r="AN123" s="100"/>
      <c r="AO123" s="10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</row>
    <row r="124" spans="1:65" s="96" customFormat="1" ht="7.5" customHeight="1" hidden="1">
      <c r="A124" s="102">
        <f aca="true" t="shared" si="33" ref="A124:A133">A123+1</f>
        <v>105</v>
      </c>
      <c r="E124" s="101"/>
      <c r="F124" s="145"/>
      <c r="G124" s="158"/>
      <c r="H124" s="158"/>
      <c r="I124" s="158"/>
      <c r="J124" s="158"/>
      <c r="K124" s="139"/>
      <c r="L124" s="192">
        <f t="shared" si="31"/>
      </c>
      <c r="M124" s="193">
        <f t="shared" si="30"/>
      </c>
      <c r="N124" s="184">
        <f ca="1" t="shared" si="32"/>
        <v>40346.49970011574</v>
      </c>
      <c r="O124" s="185">
        <f ca="1" t="shared" si="26"/>
        <v>40346.49970011574</v>
      </c>
      <c r="P124" s="185">
        <f ca="1" t="shared" si="27"/>
        <v>40346.49970011574</v>
      </c>
      <c r="Q124" s="185">
        <f ca="1" t="shared" si="28"/>
        <v>40346.49970011574</v>
      </c>
      <c r="R124" s="185">
        <f ca="1" t="shared" si="29"/>
        <v>40346.49970011574</v>
      </c>
      <c r="S124" s="101"/>
      <c r="T124" s="109"/>
      <c r="U124" s="109"/>
      <c r="V124" s="109"/>
      <c r="W124" s="109"/>
      <c r="X124" s="110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97"/>
      <c r="AN124" s="100"/>
      <c r="AO124" s="10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</row>
    <row r="125" spans="1:65" s="96" customFormat="1" ht="7.5" customHeight="1" hidden="1">
      <c r="A125" s="102">
        <f t="shared" si="33"/>
        <v>106</v>
      </c>
      <c r="E125" s="101"/>
      <c r="F125" s="145"/>
      <c r="G125" s="158"/>
      <c r="H125" s="158"/>
      <c r="I125" s="158"/>
      <c r="J125" s="158"/>
      <c r="K125" s="139"/>
      <c r="L125" s="192">
        <f t="shared" si="31"/>
      </c>
      <c r="M125" s="193">
        <f t="shared" si="30"/>
      </c>
      <c r="N125" s="184">
        <f ca="1" t="shared" si="32"/>
        <v>40346.49970011574</v>
      </c>
      <c r="O125" s="185">
        <f ca="1" t="shared" si="26"/>
        <v>40346.49970011574</v>
      </c>
      <c r="P125" s="185">
        <f ca="1" t="shared" si="27"/>
        <v>40346.49970011574</v>
      </c>
      <c r="Q125" s="185">
        <f ca="1" t="shared" si="28"/>
        <v>40346.49970011574</v>
      </c>
      <c r="R125" s="185">
        <f ca="1" t="shared" si="29"/>
        <v>40346.49970011574</v>
      </c>
      <c r="S125" s="101"/>
      <c r="T125" s="109"/>
      <c r="U125" s="109"/>
      <c r="V125" s="109"/>
      <c r="W125" s="109"/>
      <c r="X125" s="110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97"/>
      <c r="AN125" s="100"/>
      <c r="AO125" s="10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</row>
    <row r="126" spans="1:65" s="96" customFormat="1" ht="7.5" customHeight="1" hidden="1">
      <c r="A126" s="102">
        <f t="shared" si="33"/>
        <v>107</v>
      </c>
      <c r="C126" s="101"/>
      <c r="D126" s="101"/>
      <c r="E126" s="101"/>
      <c r="F126" s="145"/>
      <c r="G126" s="158"/>
      <c r="H126" s="158"/>
      <c r="I126" s="158"/>
      <c r="J126" s="158"/>
      <c r="K126" s="139"/>
      <c r="L126" s="192">
        <f t="shared" si="31"/>
      </c>
      <c r="M126" s="193">
        <f t="shared" si="30"/>
      </c>
      <c r="N126" s="184">
        <f ca="1" t="shared" si="32"/>
        <v>40346.49970011574</v>
      </c>
      <c r="O126" s="185">
        <f ca="1" t="shared" si="26"/>
        <v>40346.49970011574</v>
      </c>
      <c r="P126" s="185">
        <f ca="1" t="shared" si="27"/>
        <v>40346.49970011574</v>
      </c>
      <c r="Q126" s="185">
        <f ca="1" t="shared" si="28"/>
        <v>40346.49970011574</v>
      </c>
      <c r="R126" s="185">
        <f ca="1" t="shared" si="29"/>
        <v>40346.49970011574</v>
      </c>
      <c r="S126" s="101"/>
      <c r="T126" s="109"/>
      <c r="U126" s="109"/>
      <c r="V126" s="109"/>
      <c r="W126" s="109"/>
      <c r="X126" s="110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97"/>
      <c r="AN126" s="100"/>
      <c r="AO126" s="10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</row>
    <row r="127" spans="1:65" s="96" customFormat="1" ht="7.5" customHeight="1" hidden="1">
      <c r="A127" s="102">
        <f t="shared" si="33"/>
        <v>108</v>
      </c>
      <c r="C127" s="101"/>
      <c r="D127" s="101"/>
      <c r="E127" s="101"/>
      <c r="F127" s="145"/>
      <c r="G127" s="158"/>
      <c r="H127" s="158"/>
      <c r="I127" s="158"/>
      <c r="J127" s="158"/>
      <c r="K127" s="139"/>
      <c r="L127" s="192">
        <f t="shared" si="31"/>
      </c>
      <c r="M127" s="193">
        <f t="shared" si="30"/>
      </c>
      <c r="N127" s="184">
        <f ca="1" t="shared" si="32"/>
        <v>40346.49970011574</v>
      </c>
      <c r="O127" s="185">
        <f ca="1" t="shared" si="26"/>
        <v>40346.49970011574</v>
      </c>
      <c r="P127" s="185">
        <f ca="1" t="shared" si="27"/>
        <v>40346.49970011574</v>
      </c>
      <c r="Q127" s="185">
        <f ca="1" t="shared" si="28"/>
        <v>40346.49970011574</v>
      </c>
      <c r="R127" s="185">
        <f ca="1" t="shared" si="29"/>
        <v>40346.49970011574</v>
      </c>
      <c r="S127" s="101"/>
      <c r="T127" s="109"/>
      <c r="U127" s="109"/>
      <c r="V127" s="109"/>
      <c r="W127" s="109"/>
      <c r="X127" s="110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97"/>
      <c r="AN127" s="100"/>
      <c r="AO127" s="10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</row>
    <row r="128" spans="1:65" s="96" customFormat="1" ht="7.5" customHeight="1" hidden="1">
      <c r="A128" s="102">
        <f t="shared" si="33"/>
        <v>109</v>
      </c>
      <c r="C128" s="103"/>
      <c r="D128" s="101"/>
      <c r="E128" s="101"/>
      <c r="F128" s="145"/>
      <c r="G128" s="158"/>
      <c r="H128" s="158"/>
      <c r="I128" s="158"/>
      <c r="J128" s="158"/>
      <c r="K128" s="139"/>
      <c r="L128" s="192">
        <f t="shared" si="31"/>
      </c>
      <c r="M128" s="193">
        <f t="shared" si="30"/>
      </c>
      <c r="N128" s="184">
        <f ca="1" t="shared" si="32"/>
        <v>40346.49970011574</v>
      </c>
      <c r="O128" s="185">
        <f ca="1" t="shared" si="26"/>
        <v>40346.49970011574</v>
      </c>
      <c r="P128" s="185">
        <f ca="1" t="shared" si="27"/>
        <v>40346.49970011574</v>
      </c>
      <c r="Q128" s="185">
        <f ca="1" t="shared" si="28"/>
        <v>40346.49970011574</v>
      </c>
      <c r="R128" s="185">
        <f ca="1" t="shared" si="29"/>
        <v>40346.49970011574</v>
      </c>
      <c r="S128" s="101"/>
      <c r="T128" s="109"/>
      <c r="U128" s="109"/>
      <c r="V128" s="109"/>
      <c r="W128" s="109"/>
      <c r="X128" s="110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97"/>
      <c r="AN128" s="100"/>
      <c r="AO128" s="10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</row>
    <row r="129" spans="1:65" s="96" customFormat="1" ht="7.5" customHeight="1" hidden="1">
      <c r="A129" s="102">
        <f t="shared" si="33"/>
        <v>110</v>
      </c>
      <c r="C129" s="101"/>
      <c r="D129" s="101"/>
      <c r="E129" s="101"/>
      <c r="F129" s="145"/>
      <c r="G129" s="158"/>
      <c r="H129" s="158"/>
      <c r="I129" s="158"/>
      <c r="J129" s="158"/>
      <c r="K129" s="139"/>
      <c r="L129" s="192">
        <f t="shared" si="31"/>
      </c>
      <c r="M129" s="193">
        <f t="shared" si="30"/>
      </c>
      <c r="N129" s="184">
        <f ca="1" t="shared" si="32"/>
        <v>40346.49970011574</v>
      </c>
      <c r="O129" s="185">
        <f ca="1" t="shared" si="26"/>
        <v>40346.49970011574</v>
      </c>
      <c r="P129" s="185">
        <f ca="1" t="shared" si="27"/>
        <v>40346.49970011574</v>
      </c>
      <c r="Q129" s="185">
        <f ca="1" t="shared" si="28"/>
        <v>40346.49970011574</v>
      </c>
      <c r="R129" s="185">
        <f ca="1" t="shared" si="29"/>
        <v>40346.49970011574</v>
      </c>
      <c r="S129" s="101"/>
      <c r="T129" s="109"/>
      <c r="U129" s="109"/>
      <c r="V129" s="109"/>
      <c r="W129" s="109"/>
      <c r="X129" s="110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97"/>
      <c r="AN129" s="100"/>
      <c r="AO129" s="10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</row>
    <row r="130" spans="1:65" s="96" customFormat="1" ht="7.5" customHeight="1" hidden="1">
      <c r="A130" s="102">
        <f t="shared" si="33"/>
        <v>111</v>
      </c>
      <c r="C130" s="101"/>
      <c r="D130" s="101"/>
      <c r="E130" s="101"/>
      <c r="F130" s="145"/>
      <c r="G130" s="158"/>
      <c r="H130" s="158"/>
      <c r="I130" s="158"/>
      <c r="J130" s="158"/>
      <c r="K130" s="139"/>
      <c r="L130" s="192">
        <f t="shared" si="31"/>
      </c>
      <c r="M130" s="193">
        <f t="shared" si="30"/>
      </c>
      <c r="N130" s="184">
        <f ca="1" t="shared" si="32"/>
        <v>40346.49970011574</v>
      </c>
      <c r="O130" s="185">
        <f ca="1" t="shared" si="26"/>
        <v>40346.49970011574</v>
      </c>
      <c r="P130" s="185">
        <f ca="1" t="shared" si="27"/>
        <v>40346.49970011574</v>
      </c>
      <c r="Q130" s="185">
        <f ca="1" t="shared" si="28"/>
        <v>40346.49970011574</v>
      </c>
      <c r="R130" s="185">
        <f ca="1" t="shared" si="29"/>
        <v>40346.49970011574</v>
      </c>
      <c r="S130" s="101"/>
      <c r="T130" s="109"/>
      <c r="U130" s="109"/>
      <c r="V130" s="109"/>
      <c r="W130" s="109"/>
      <c r="X130" s="110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97"/>
      <c r="AN130" s="100"/>
      <c r="AO130" s="10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</row>
    <row r="131" spans="1:65" s="96" customFormat="1" ht="7.5" customHeight="1" hidden="1">
      <c r="A131" s="102">
        <f t="shared" si="33"/>
        <v>112</v>
      </c>
      <c r="C131" s="101"/>
      <c r="D131" s="101"/>
      <c r="E131" s="101"/>
      <c r="F131" s="145"/>
      <c r="G131" s="158"/>
      <c r="H131" s="158"/>
      <c r="I131" s="158"/>
      <c r="J131" s="158"/>
      <c r="K131" s="139"/>
      <c r="L131" s="192">
        <f t="shared" si="31"/>
      </c>
      <c r="M131" s="193">
        <f t="shared" si="30"/>
      </c>
      <c r="N131" s="184">
        <f ca="1" t="shared" si="32"/>
        <v>40346.49970011574</v>
      </c>
      <c r="O131" s="185">
        <f ca="1" t="shared" si="26"/>
        <v>40346.49970011574</v>
      </c>
      <c r="P131" s="185">
        <f ca="1" t="shared" si="27"/>
        <v>40346.49970011574</v>
      </c>
      <c r="Q131" s="185">
        <f ca="1" t="shared" si="28"/>
        <v>40346.49970011574</v>
      </c>
      <c r="R131" s="185">
        <f ca="1" t="shared" si="29"/>
        <v>40346.49970011574</v>
      </c>
      <c r="S131" s="101"/>
      <c r="T131" s="109"/>
      <c r="U131" s="109"/>
      <c r="V131" s="109"/>
      <c r="W131" s="109"/>
      <c r="X131" s="110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97"/>
      <c r="AN131" s="100"/>
      <c r="AO131" s="10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</row>
    <row r="132" spans="1:65" s="96" customFormat="1" ht="7.5" customHeight="1" hidden="1">
      <c r="A132" s="102">
        <f t="shared" si="33"/>
        <v>113</v>
      </c>
      <c r="C132" s="101"/>
      <c r="D132" s="101"/>
      <c r="E132" s="101"/>
      <c r="F132" s="145"/>
      <c r="G132" s="158"/>
      <c r="H132" s="158"/>
      <c r="I132" s="158"/>
      <c r="J132" s="158"/>
      <c r="K132" s="139"/>
      <c r="L132" s="192">
        <f t="shared" si="31"/>
      </c>
      <c r="M132" s="193">
        <f t="shared" si="30"/>
      </c>
      <c r="N132" s="184">
        <f ca="1" t="shared" si="32"/>
        <v>40346.49970011574</v>
      </c>
      <c r="O132" s="185">
        <f ca="1" t="shared" si="26"/>
        <v>40346.49970011574</v>
      </c>
      <c r="P132" s="185">
        <f ca="1" t="shared" si="27"/>
        <v>40346.49970011574</v>
      </c>
      <c r="Q132" s="185">
        <f ca="1" t="shared" si="28"/>
        <v>40346.49970011574</v>
      </c>
      <c r="R132" s="185">
        <f ca="1" t="shared" si="29"/>
        <v>40346.49970011574</v>
      </c>
      <c r="S132" s="101"/>
      <c r="T132" s="109"/>
      <c r="U132" s="109"/>
      <c r="V132" s="109"/>
      <c r="W132" s="109"/>
      <c r="X132" s="110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97"/>
      <c r="AN132" s="100"/>
      <c r="AO132" s="10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</row>
    <row r="133" spans="1:65" s="96" customFormat="1" ht="7.5" customHeight="1" hidden="1">
      <c r="A133" s="102">
        <f t="shared" si="33"/>
        <v>114</v>
      </c>
      <c r="D133" s="101"/>
      <c r="E133" s="101"/>
      <c r="F133" s="145"/>
      <c r="G133" s="158"/>
      <c r="H133" s="158"/>
      <c r="I133" s="158"/>
      <c r="J133" s="158"/>
      <c r="K133" s="139"/>
      <c r="L133" s="192">
        <f t="shared" si="31"/>
      </c>
      <c r="M133" s="193">
        <f t="shared" si="30"/>
      </c>
      <c r="N133" s="184">
        <f ca="1" t="shared" si="32"/>
        <v>40346.49970011574</v>
      </c>
      <c r="O133" s="185">
        <f ca="1" t="shared" si="26"/>
        <v>40346.49970011574</v>
      </c>
      <c r="P133" s="185">
        <f ca="1" t="shared" si="27"/>
        <v>40346.49970011574</v>
      </c>
      <c r="Q133" s="185">
        <f ca="1" t="shared" si="28"/>
        <v>40346.49970011574</v>
      </c>
      <c r="R133" s="185">
        <f ca="1" t="shared" si="29"/>
        <v>40346.49970011574</v>
      </c>
      <c r="S133" s="101"/>
      <c r="T133" s="109"/>
      <c r="U133" s="109"/>
      <c r="V133" s="109"/>
      <c r="W133" s="109"/>
      <c r="X133" s="110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97"/>
      <c r="AN133" s="100"/>
      <c r="AO133" s="10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</row>
    <row r="134" spans="6:65" s="32" customFormat="1" ht="14.25" hidden="1">
      <c r="F134" s="146"/>
      <c r="G134" s="157"/>
      <c r="H134" s="157"/>
      <c r="I134" s="157"/>
      <c r="J134" s="157"/>
      <c r="K134" s="139"/>
      <c r="L134" s="192">
        <f t="shared" si="31"/>
      </c>
      <c r="M134" s="193">
        <f t="shared" si="30"/>
      </c>
      <c r="N134" s="184">
        <f ca="1" t="shared" si="32"/>
        <v>40346.49970011574</v>
      </c>
      <c r="O134" s="185">
        <f ca="1" t="shared" si="26"/>
        <v>40346.49970011574</v>
      </c>
      <c r="P134" s="185">
        <f ca="1" t="shared" si="27"/>
        <v>40346.49970011574</v>
      </c>
      <c r="Q134" s="185">
        <f ca="1" t="shared" si="28"/>
        <v>40346.49970011574</v>
      </c>
      <c r="R134" s="185">
        <f ca="1" t="shared" si="29"/>
        <v>40346.49970011574</v>
      </c>
      <c r="S134" s="101"/>
      <c r="T134" s="109"/>
      <c r="U134" s="109"/>
      <c r="V134" s="109"/>
      <c r="W134" s="109"/>
      <c r="X134" s="110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31"/>
      <c r="AN134" s="100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</row>
    <row r="135" spans="6:51" s="39" customFormat="1" ht="8.25" customHeight="1">
      <c r="F135" s="147"/>
      <c r="G135" s="157"/>
      <c r="H135" s="157"/>
      <c r="I135" s="157"/>
      <c r="J135" s="157"/>
      <c r="K135" s="157"/>
      <c r="L135" s="172"/>
      <c r="M135" s="172"/>
      <c r="T135" s="111"/>
      <c r="U135" s="111"/>
      <c r="V135" s="112"/>
      <c r="W135" s="111"/>
      <c r="X135" s="113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41"/>
      <c r="AN135" s="100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</row>
    <row r="136" spans="3:51" s="44" customFormat="1" ht="14.25">
      <c r="C136" s="46" t="s">
        <v>152</v>
      </c>
      <c r="D136" s="46"/>
      <c r="E136" s="46"/>
      <c r="F136" s="148"/>
      <c r="G136" s="160"/>
      <c r="H136" s="160"/>
      <c r="I136" s="160"/>
      <c r="J136" s="160"/>
      <c r="K136" s="160"/>
      <c r="L136" s="194"/>
      <c r="M136" s="194"/>
      <c r="N136" s="107"/>
      <c r="O136" s="107"/>
      <c r="P136" s="107"/>
      <c r="Q136" s="107"/>
      <c r="R136" s="107"/>
      <c r="S136" s="107"/>
      <c r="T136" s="114">
        <f>SUM(T10:T135)</f>
        <v>174</v>
      </c>
      <c r="U136" s="114">
        <f aca="true" t="shared" si="34" ref="U136:AL136">SUM(U10:U135)</f>
        <v>0</v>
      </c>
      <c r="V136" s="114">
        <f t="shared" si="34"/>
        <v>0</v>
      </c>
      <c r="W136" s="114">
        <f t="shared" si="34"/>
        <v>16</v>
      </c>
      <c r="X136" s="114">
        <f t="shared" si="34"/>
        <v>0</v>
      </c>
      <c r="Y136" s="269">
        <f t="shared" si="34"/>
        <v>378.8</v>
      </c>
      <c r="Z136" s="269">
        <f t="shared" si="34"/>
        <v>721.1199999999999</v>
      </c>
      <c r="AA136" s="269">
        <f t="shared" si="34"/>
        <v>0</v>
      </c>
      <c r="AB136" s="269">
        <f t="shared" si="34"/>
        <v>0</v>
      </c>
      <c r="AC136" s="269">
        <f t="shared" si="34"/>
        <v>0</v>
      </c>
      <c r="AD136" s="269">
        <f t="shared" si="34"/>
        <v>0</v>
      </c>
      <c r="AE136" s="269">
        <f t="shared" si="34"/>
        <v>1371.6000000000001</v>
      </c>
      <c r="AF136" s="269">
        <f t="shared" si="34"/>
        <v>929.5999999999999</v>
      </c>
      <c r="AG136" s="269">
        <f t="shared" si="34"/>
        <v>0</v>
      </c>
      <c r="AH136" s="269">
        <f t="shared" si="34"/>
        <v>0</v>
      </c>
      <c r="AI136" s="115">
        <f t="shared" si="34"/>
        <v>0</v>
      </c>
      <c r="AJ136" s="115">
        <f t="shared" si="34"/>
        <v>0</v>
      </c>
      <c r="AK136" s="115">
        <f t="shared" si="34"/>
        <v>0</v>
      </c>
      <c r="AL136" s="115">
        <f t="shared" si="34"/>
        <v>0</v>
      </c>
      <c r="AN136" s="100"/>
      <c r="AO136" s="32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</row>
    <row r="137" spans="6:51" s="40" customFormat="1" ht="15" thickBot="1">
      <c r="F137" s="149"/>
      <c r="G137" s="157"/>
      <c r="H137" s="157"/>
      <c r="I137" s="157"/>
      <c r="J137" s="157"/>
      <c r="K137" s="157"/>
      <c r="L137" s="172"/>
      <c r="M137" s="172"/>
      <c r="T137" s="177"/>
      <c r="U137" s="177"/>
      <c r="V137" s="178"/>
      <c r="W137" s="177"/>
      <c r="X137" s="177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N137" s="100"/>
      <c r="AO137" s="32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</row>
    <row r="138" spans="2:51" s="51" customFormat="1" ht="16.5" thickBot="1">
      <c r="B138" s="116" t="s">
        <v>91</v>
      </c>
      <c r="C138" s="118"/>
      <c r="D138" s="117"/>
      <c r="E138" s="117"/>
      <c r="F138" s="150">
        <f>SUM(T138:AL138)</f>
        <v>720.406016</v>
      </c>
      <c r="G138" s="161"/>
      <c r="H138" s="161"/>
      <c r="I138" s="161"/>
      <c r="J138" s="161"/>
      <c r="K138" s="161"/>
      <c r="L138" s="195"/>
      <c r="M138" s="195"/>
      <c r="T138" s="180">
        <f>+T136*T9</f>
        <v>204.97199999999998</v>
      </c>
      <c r="U138" s="180">
        <f>+U136*U9</f>
        <v>0</v>
      </c>
      <c r="V138" s="180">
        <f>+V136*V9</f>
        <v>0</v>
      </c>
      <c r="W138" s="180">
        <f>+W136*W9</f>
        <v>19.712</v>
      </c>
      <c r="X138" s="180">
        <f>+X136*X9</f>
        <v>0</v>
      </c>
      <c r="Y138" s="180">
        <f aca="true" t="shared" si="35" ref="Y138:AL138">(+Y136*Y9)/1000</f>
        <v>67.089268</v>
      </c>
      <c r="Z138" s="180">
        <f t="shared" si="35"/>
        <v>85.66905599999998</v>
      </c>
      <c r="AA138" s="180">
        <f t="shared" si="35"/>
        <v>0</v>
      </c>
      <c r="AB138" s="180">
        <f t="shared" si="35"/>
        <v>0</v>
      </c>
      <c r="AC138" s="180">
        <f t="shared" si="35"/>
        <v>0</v>
      </c>
      <c r="AD138" s="180">
        <f t="shared" si="35"/>
        <v>0</v>
      </c>
      <c r="AE138" s="180">
        <f t="shared" si="35"/>
        <v>204.57414</v>
      </c>
      <c r="AF138" s="180">
        <f t="shared" si="35"/>
        <v>138.389552</v>
      </c>
      <c r="AG138" s="180">
        <f t="shared" si="35"/>
        <v>0</v>
      </c>
      <c r="AH138" s="180">
        <f t="shared" si="35"/>
        <v>0</v>
      </c>
      <c r="AI138" s="180">
        <f t="shared" si="35"/>
        <v>0</v>
      </c>
      <c r="AJ138" s="180">
        <f t="shared" si="35"/>
        <v>0</v>
      </c>
      <c r="AK138" s="180">
        <f t="shared" si="35"/>
        <v>0</v>
      </c>
      <c r="AL138" s="180">
        <f t="shared" si="35"/>
        <v>0</v>
      </c>
      <c r="AN138" s="247"/>
      <c r="AO138" s="32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</row>
    <row r="139" spans="2:51" s="51" customFormat="1" ht="16.5" thickBot="1">
      <c r="B139" s="53" t="s">
        <v>153</v>
      </c>
      <c r="F139" s="149"/>
      <c r="G139" s="162"/>
      <c r="H139" s="162"/>
      <c r="I139" s="162"/>
      <c r="J139" s="162"/>
      <c r="K139" s="162"/>
      <c r="L139" s="195"/>
      <c r="M139" s="195"/>
      <c r="T139" s="37"/>
      <c r="U139" s="251" t="s">
        <v>172</v>
      </c>
      <c r="V139" s="255"/>
      <c r="W139" s="256"/>
      <c r="X139" s="256"/>
      <c r="Y139" s="256"/>
      <c r="Z139" s="256"/>
      <c r="AA139" s="256"/>
      <c r="AB139" s="256"/>
      <c r="AC139" s="256"/>
      <c r="AD139" s="67"/>
      <c r="AE139" s="67"/>
      <c r="AF139" s="68"/>
      <c r="AG139" s="68"/>
      <c r="AH139" s="68"/>
      <c r="AI139" s="68"/>
      <c r="AJ139" s="68"/>
      <c r="AK139" s="68"/>
      <c r="AL139" s="68"/>
      <c r="AM139" s="69"/>
      <c r="AN139" s="270"/>
      <c r="AO139" s="24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</row>
    <row r="140" spans="2:51" s="54" customFormat="1" ht="15">
      <c r="B140" s="131" t="s">
        <v>108</v>
      </c>
      <c r="C140" s="132"/>
      <c r="D140" s="264"/>
      <c r="E140" s="132"/>
      <c r="F140" s="262" t="s">
        <v>107</v>
      </c>
      <c r="G140" s="163"/>
      <c r="H140" s="163"/>
      <c r="I140" s="163"/>
      <c r="J140" s="163"/>
      <c r="K140" s="163"/>
      <c r="L140" s="196"/>
      <c r="M140" s="252"/>
      <c r="N140" s="140"/>
      <c r="O140" s="140"/>
      <c r="P140" s="140"/>
      <c r="Q140" s="140"/>
      <c r="R140" s="140"/>
      <c r="S140" s="128"/>
      <c r="U140" s="70" t="s">
        <v>173</v>
      </c>
      <c r="V140" s="257"/>
      <c r="W140" s="258"/>
      <c r="X140" s="259"/>
      <c r="Y140" s="258"/>
      <c r="Z140" s="258"/>
      <c r="AA140" s="258"/>
      <c r="AB140" s="258"/>
      <c r="AC140" s="258"/>
      <c r="AD140" s="71"/>
      <c r="AE140" s="71"/>
      <c r="AF140" s="72"/>
      <c r="AG140" s="72"/>
      <c r="AH140" s="72"/>
      <c r="AI140" s="72"/>
      <c r="AJ140" s="72"/>
      <c r="AK140" s="72"/>
      <c r="AL140" s="72"/>
      <c r="AM140" s="73"/>
      <c r="AN140" s="271"/>
      <c r="AO140" s="250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</row>
    <row r="141" spans="2:42" s="1" customFormat="1" ht="15.75">
      <c r="B141" s="133"/>
      <c r="C141" s="130" t="s">
        <v>103</v>
      </c>
      <c r="D141" s="253"/>
      <c r="E141" s="130"/>
      <c r="F141" s="263">
        <v>3</v>
      </c>
      <c r="G141" s="163"/>
      <c r="H141" s="163"/>
      <c r="I141" s="163"/>
      <c r="J141" s="163"/>
      <c r="K141" s="163"/>
      <c r="L141" s="196"/>
      <c r="M141" s="253"/>
      <c r="N141" s="141"/>
      <c r="O141" s="141"/>
      <c r="P141" s="141"/>
      <c r="Q141" s="141"/>
      <c r="R141" s="141"/>
      <c r="S141" s="128"/>
      <c r="U141" s="70" t="s">
        <v>174</v>
      </c>
      <c r="V141" s="257"/>
      <c r="W141" s="258"/>
      <c r="X141" s="259"/>
      <c r="Y141" s="258"/>
      <c r="Z141" s="258"/>
      <c r="AA141" s="258"/>
      <c r="AB141" s="258"/>
      <c r="AC141" s="258"/>
      <c r="AD141" s="71"/>
      <c r="AE141" s="71"/>
      <c r="AF141" s="72"/>
      <c r="AG141" s="72"/>
      <c r="AH141" s="72"/>
      <c r="AI141" s="72"/>
      <c r="AJ141" s="72"/>
      <c r="AK141" s="72"/>
      <c r="AL141" s="72"/>
      <c r="AM141" s="73"/>
      <c r="AN141" s="271"/>
      <c r="AO141" s="250"/>
      <c r="AP141" s="38"/>
    </row>
    <row r="142" spans="2:42" s="1" customFormat="1" ht="15.75">
      <c r="B142" s="134"/>
      <c r="C142" s="130" t="s">
        <v>104</v>
      </c>
      <c r="D142" s="253"/>
      <c r="E142" s="130"/>
      <c r="F142" s="263">
        <v>5</v>
      </c>
      <c r="G142" s="164"/>
      <c r="H142" s="164"/>
      <c r="I142" s="164"/>
      <c r="J142" s="164"/>
      <c r="K142" s="164"/>
      <c r="L142" s="197"/>
      <c r="M142" s="253"/>
      <c r="N142" s="141"/>
      <c r="O142" s="141"/>
      <c r="P142" s="141"/>
      <c r="Q142" s="141"/>
      <c r="R142" s="141"/>
      <c r="S142" s="129"/>
      <c r="U142" s="70" t="s">
        <v>175</v>
      </c>
      <c r="V142" s="257"/>
      <c r="W142" s="258"/>
      <c r="X142" s="258"/>
      <c r="Y142" s="258"/>
      <c r="Z142" s="258"/>
      <c r="AA142" s="258"/>
      <c r="AB142" s="258"/>
      <c r="AC142" s="258"/>
      <c r="AD142" s="71"/>
      <c r="AE142" s="74"/>
      <c r="AF142" s="75"/>
      <c r="AG142" s="75"/>
      <c r="AH142" s="75"/>
      <c r="AI142" s="75"/>
      <c r="AJ142" s="75"/>
      <c r="AK142" s="75"/>
      <c r="AL142" s="75"/>
      <c r="AM142" s="73"/>
      <c r="AN142" s="271"/>
      <c r="AO142" s="250"/>
      <c r="AP142" s="38"/>
    </row>
    <row r="143" spans="2:42" s="1" customFormat="1" ht="15.75">
      <c r="B143" s="133"/>
      <c r="C143" s="130" t="s">
        <v>105</v>
      </c>
      <c r="D143" s="253"/>
      <c r="E143" s="130"/>
      <c r="F143" s="263">
        <v>8</v>
      </c>
      <c r="G143" s="163"/>
      <c r="H143" s="163"/>
      <c r="I143" s="163"/>
      <c r="J143" s="163"/>
      <c r="K143" s="163"/>
      <c r="L143" s="196"/>
      <c r="M143" s="253"/>
      <c r="N143" s="141"/>
      <c r="O143" s="141"/>
      <c r="P143" s="141"/>
      <c r="Q143" s="141"/>
      <c r="R143" s="141"/>
      <c r="S143" s="128"/>
      <c r="U143" s="70" t="s">
        <v>176</v>
      </c>
      <c r="V143" s="257"/>
      <c r="W143" s="258"/>
      <c r="X143" s="258"/>
      <c r="Y143" s="258"/>
      <c r="Z143" s="258"/>
      <c r="AA143" s="258"/>
      <c r="AB143" s="258"/>
      <c r="AC143" s="258"/>
      <c r="AD143" s="71"/>
      <c r="AE143" s="74"/>
      <c r="AF143" s="76"/>
      <c r="AG143" s="76"/>
      <c r="AH143" s="76"/>
      <c r="AI143" s="76"/>
      <c r="AJ143" s="76"/>
      <c r="AK143" s="76"/>
      <c r="AL143" s="76"/>
      <c r="AM143" s="73"/>
      <c r="AN143" s="271"/>
      <c r="AO143" s="250"/>
      <c r="AP143" s="38"/>
    </row>
    <row r="144" spans="2:42" s="1" customFormat="1" ht="16.5" thickBot="1">
      <c r="B144" s="265"/>
      <c r="C144" s="266" t="s">
        <v>106</v>
      </c>
      <c r="D144" s="254"/>
      <c r="E144" s="266"/>
      <c r="F144" s="267">
        <v>9</v>
      </c>
      <c r="G144" s="163"/>
      <c r="H144" s="163"/>
      <c r="I144" s="163"/>
      <c r="J144" s="163"/>
      <c r="K144" s="163"/>
      <c r="L144" s="196"/>
      <c r="M144" s="253"/>
      <c r="N144" s="141"/>
      <c r="O144" s="141"/>
      <c r="P144" s="141"/>
      <c r="Q144" s="141"/>
      <c r="R144" s="141"/>
      <c r="S144" s="128"/>
      <c r="U144" s="70" t="s">
        <v>177</v>
      </c>
      <c r="V144" s="257"/>
      <c r="W144" s="258"/>
      <c r="X144" s="258"/>
      <c r="Y144" s="258"/>
      <c r="Z144" s="258"/>
      <c r="AA144" s="258"/>
      <c r="AB144" s="258"/>
      <c r="AC144" s="258"/>
      <c r="AD144" s="71"/>
      <c r="AE144" s="74"/>
      <c r="AF144" s="77"/>
      <c r="AG144" s="77"/>
      <c r="AH144" s="77"/>
      <c r="AI144" s="77"/>
      <c r="AJ144" s="77"/>
      <c r="AK144" s="77"/>
      <c r="AL144" s="77"/>
      <c r="AM144" s="71"/>
      <c r="AN144" s="272"/>
      <c r="AO144" s="249"/>
      <c r="AP144" s="38"/>
    </row>
    <row r="145" spans="2:42" s="1" customFormat="1" ht="15">
      <c r="B145" s="55"/>
      <c r="C145" s="55"/>
      <c r="D145" s="253"/>
      <c r="E145" s="55"/>
      <c r="F145" s="151"/>
      <c r="G145" s="165"/>
      <c r="H145" s="165"/>
      <c r="I145" s="165"/>
      <c r="J145" s="165"/>
      <c r="K145" s="165"/>
      <c r="L145" s="198"/>
      <c r="M145" s="198"/>
      <c r="N145" s="55"/>
      <c r="O145" s="55"/>
      <c r="P145" s="55"/>
      <c r="Q145" s="55"/>
      <c r="R145" s="55"/>
      <c r="S145" s="55"/>
      <c r="U145" s="70" t="s">
        <v>178</v>
      </c>
      <c r="V145" s="257"/>
      <c r="W145" s="258"/>
      <c r="X145" s="258"/>
      <c r="Y145" s="258"/>
      <c r="Z145" s="258"/>
      <c r="AA145" s="258"/>
      <c r="AB145" s="258"/>
      <c r="AC145" s="258"/>
      <c r="AD145" s="71"/>
      <c r="AE145" s="74"/>
      <c r="AF145" s="77"/>
      <c r="AG145" s="77"/>
      <c r="AH145" s="77"/>
      <c r="AI145" s="77"/>
      <c r="AJ145" s="77"/>
      <c r="AK145" s="77"/>
      <c r="AL145" s="77"/>
      <c r="AM145" s="71"/>
      <c r="AN145" s="272"/>
      <c r="AO145" s="249"/>
      <c r="AP145" s="38"/>
    </row>
    <row r="146" spans="3:42" s="1" customFormat="1" ht="15">
      <c r="C146" s="55"/>
      <c r="D146" s="55"/>
      <c r="E146" s="55"/>
      <c r="F146" s="151"/>
      <c r="G146" s="165"/>
      <c r="H146" s="165"/>
      <c r="I146" s="165"/>
      <c r="J146" s="165"/>
      <c r="K146" s="165"/>
      <c r="L146" s="198"/>
      <c r="M146" s="198"/>
      <c r="N146" s="55"/>
      <c r="O146" s="55"/>
      <c r="P146" s="55"/>
      <c r="Q146" s="55"/>
      <c r="R146" s="55"/>
      <c r="S146" s="55"/>
      <c r="U146" s="70" t="s">
        <v>179</v>
      </c>
      <c r="V146" s="257"/>
      <c r="W146" s="258"/>
      <c r="X146" s="258"/>
      <c r="Y146" s="258"/>
      <c r="Z146" s="258"/>
      <c r="AA146" s="258"/>
      <c r="AB146" s="258"/>
      <c r="AC146" s="258"/>
      <c r="AD146" s="71"/>
      <c r="AE146" s="74"/>
      <c r="AF146" s="77"/>
      <c r="AG146" s="77"/>
      <c r="AH146" s="77"/>
      <c r="AI146" s="77"/>
      <c r="AJ146" s="77"/>
      <c r="AK146" s="77"/>
      <c r="AL146" s="77"/>
      <c r="AM146" s="71"/>
      <c r="AN146" s="272"/>
      <c r="AO146" s="249"/>
      <c r="AP146" s="38"/>
    </row>
    <row r="147" spans="3:42" s="1" customFormat="1" ht="15">
      <c r="C147" s="55"/>
      <c r="D147" s="55"/>
      <c r="E147" s="55"/>
      <c r="F147" s="151"/>
      <c r="G147" s="165"/>
      <c r="H147" s="165"/>
      <c r="I147" s="165"/>
      <c r="J147" s="165"/>
      <c r="K147" s="165"/>
      <c r="L147" s="198"/>
      <c r="M147" s="198"/>
      <c r="N147" s="55"/>
      <c r="O147" s="55"/>
      <c r="P147" s="55"/>
      <c r="Q147" s="55"/>
      <c r="R147" s="55"/>
      <c r="S147" s="55"/>
      <c r="U147" s="70" t="s">
        <v>181</v>
      </c>
      <c r="V147" s="257"/>
      <c r="W147" s="258"/>
      <c r="X147" s="258"/>
      <c r="Y147" s="258"/>
      <c r="Z147" s="258"/>
      <c r="AA147" s="258"/>
      <c r="AB147" s="258"/>
      <c r="AC147" s="258"/>
      <c r="AD147" s="71"/>
      <c r="AE147" s="74"/>
      <c r="AF147" s="77"/>
      <c r="AG147" s="77"/>
      <c r="AH147" s="77"/>
      <c r="AI147" s="77"/>
      <c r="AJ147" s="77"/>
      <c r="AK147" s="77"/>
      <c r="AL147" s="77"/>
      <c r="AM147" s="71"/>
      <c r="AN147" s="272"/>
      <c r="AO147" s="249"/>
      <c r="AP147" s="38"/>
    </row>
    <row r="148" spans="3:42" s="1" customFormat="1" ht="15.75" thickBot="1">
      <c r="C148" s="55"/>
      <c r="D148" s="55"/>
      <c r="E148" s="55"/>
      <c r="F148" s="151"/>
      <c r="G148" s="165"/>
      <c r="H148" s="165"/>
      <c r="I148" s="165"/>
      <c r="J148" s="165"/>
      <c r="K148" s="165"/>
      <c r="L148" s="198"/>
      <c r="M148" s="198"/>
      <c r="N148" s="55"/>
      <c r="O148" s="55"/>
      <c r="P148" s="55"/>
      <c r="Q148" s="55"/>
      <c r="R148" s="55"/>
      <c r="S148" s="55"/>
      <c r="U148" s="78" t="s">
        <v>180</v>
      </c>
      <c r="V148" s="260"/>
      <c r="W148" s="261"/>
      <c r="X148" s="261"/>
      <c r="Y148" s="261"/>
      <c r="Z148" s="261"/>
      <c r="AA148" s="261"/>
      <c r="AB148" s="261"/>
      <c r="AC148" s="261"/>
      <c r="AD148" s="79"/>
      <c r="AE148" s="80"/>
      <c r="AF148" s="81"/>
      <c r="AG148" s="81"/>
      <c r="AH148" s="81"/>
      <c r="AI148" s="81"/>
      <c r="AJ148" s="81"/>
      <c r="AK148" s="81"/>
      <c r="AL148" s="81"/>
      <c r="AM148" s="79"/>
      <c r="AN148" s="273"/>
      <c r="AO148" s="249"/>
      <c r="AP148" s="38"/>
    </row>
    <row r="149" spans="3:42" s="1" customFormat="1" ht="15">
      <c r="C149" s="55"/>
      <c r="D149" s="55"/>
      <c r="E149" s="55"/>
      <c r="F149" s="151"/>
      <c r="G149" s="165"/>
      <c r="H149" s="165"/>
      <c r="I149" s="165"/>
      <c r="J149" s="165"/>
      <c r="K149" s="165"/>
      <c r="L149" s="198"/>
      <c r="M149" s="198"/>
      <c r="N149" s="55"/>
      <c r="O149" s="55"/>
      <c r="P149" s="55"/>
      <c r="Q149" s="55"/>
      <c r="R149" s="55"/>
      <c r="S149" s="55"/>
      <c r="V149" s="56"/>
      <c r="AP149" s="38"/>
    </row>
    <row r="150" spans="6:42" s="50" customFormat="1" ht="15.75">
      <c r="F150" s="146"/>
      <c r="G150" s="162"/>
      <c r="H150" s="162"/>
      <c r="I150" s="162"/>
      <c r="J150" s="162"/>
      <c r="K150" s="162"/>
      <c r="L150" s="195"/>
      <c r="M150" s="195"/>
      <c r="V150" s="52"/>
      <c r="AP150" s="38"/>
    </row>
    <row r="151" spans="12:13" ht="15">
      <c r="L151" s="8"/>
      <c r="M151" s="8"/>
    </row>
    <row r="152" spans="12:41" ht="15">
      <c r="L152" s="8"/>
      <c r="M152" s="8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93"/>
    </row>
    <row r="153" spans="12:41" ht="15">
      <c r="L153" s="8"/>
      <c r="M153" s="8"/>
      <c r="AN153" s="5"/>
      <c r="AO153" s="5"/>
    </row>
    <row r="154" spans="1:41" ht="15">
      <c r="A154" s="136"/>
      <c r="F154" s="153"/>
      <c r="G154" s="167"/>
      <c r="H154" s="167"/>
      <c r="I154" s="167"/>
      <c r="L154" s="199"/>
      <c r="M154" s="199"/>
      <c r="N154" s="135"/>
      <c r="O154" s="135"/>
      <c r="P154" s="135"/>
      <c r="Q154" s="135"/>
      <c r="R154" s="135"/>
      <c r="AN154" s="5"/>
      <c r="AO154" s="94"/>
    </row>
    <row r="155" spans="1:41" ht="15">
      <c r="A155" s="136"/>
      <c r="F155" s="153"/>
      <c r="G155" s="168"/>
      <c r="L155" s="192"/>
      <c r="M155" s="200"/>
      <c r="N155" s="137"/>
      <c r="O155" s="138"/>
      <c r="P155" s="138"/>
      <c r="Q155" s="138"/>
      <c r="R155" s="138"/>
      <c r="AN155" s="5"/>
      <c r="AO155" s="94"/>
    </row>
    <row r="156" spans="1:41" ht="15">
      <c r="A156" s="136"/>
      <c r="F156" s="153"/>
      <c r="G156" s="168"/>
      <c r="L156" s="192"/>
      <c r="M156" s="200"/>
      <c r="N156" s="137"/>
      <c r="O156" s="138"/>
      <c r="P156" s="138"/>
      <c r="Q156" s="138"/>
      <c r="R156" s="138"/>
      <c r="AN156" s="5"/>
      <c r="AO156" s="94"/>
    </row>
    <row r="157" spans="1:41" ht="15">
      <c r="A157" s="136"/>
      <c r="F157" s="153"/>
      <c r="G157" s="168"/>
      <c r="L157" s="192"/>
      <c r="M157" s="200"/>
      <c r="N157" s="137"/>
      <c r="O157" s="138"/>
      <c r="P157" s="138"/>
      <c r="Q157" s="138"/>
      <c r="R157" s="138"/>
      <c r="AN157" s="5"/>
      <c r="AO157" s="94"/>
    </row>
    <row r="158" spans="1:41" ht="15">
      <c r="A158" s="136"/>
      <c r="F158" s="153"/>
      <c r="G158" s="168"/>
      <c r="L158" s="192"/>
      <c r="M158" s="200"/>
      <c r="N158" s="137"/>
      <c r="O158" s="138"/>
      <c r="P158" s="138"/>
      <c r="Q158" s="138"/>
      <c r="R158" s="138"/>
      <c r="AN158" s="5"/>
      <c r="AO158" s="94"/>
    </row>
    <row r="159" spans="1:41" ht="15">
      <c r="A159" s="136"/>
      <c r="F159" s="153"/>
      <c r="G159" s="168"/>
      <c r="L159" s="192"/>
      <c r="M159" s="200"/>
      <c r="N159" s="137"/>
      <c r="O159" s="138"/>
      <c r="P159" s="138"/>
      <c r="Q159" s="138"/>
      <c r="R159" s="138"/>
      <c r="AN159" s="5"/>
      <c r="AO159" s="94"/>
    </row>
    <row r="160" spans="1:41" ht="15">
      <c r="A160" s="136"/>
      <c r="F160" s="153"/>
      <c r="G160" s="168"/>
      <c r="L160" s="192"/>
      <c r="M160" s="200"/>
      <c r="N160" s="137"/>
      <c r="O160" s="138"/>
      <c r="P160" s="138"/>
      <c r="Q160" s="138"/>
      <c r="R160" s="138"/>
      <c r="AN160" s="5"/>
      <c r="AO160" s="94"/>
    </row>
    <row r="161" spans="1:41" ht="15">
      <c r="A161" s="136"/>
      <c r="F161" s="153"/>
      <c r="G161" s="168"/>
      <c r="L161" s="192"/>
      <c r="M161" s="200"/>
      <c r="N161" s="137"/>
      <c r="O161" s="138"/>
      <c r="P161" s="138"/>
      <c r="Q161" s="138"/>
      <c r="R161" s="138"/>
      <c r="AN161" s="5"/>
      <c r="AO161" s="94"/>
    </row>
    <row r="162" spans="1:41" ht="15">
      <c r="A162" s="136"/>
      <c r="F162" s="153"/>
      <c r="G162" s="168"/>
      <c r="L162" s="192"/>
      <c r="M162" s="200"/>
      <c r="N162" s="137"/>
      <c r="O162" s="138"/>
      <c r="P162" s="138"/>
      <c r="Q162" s="138"/>
      <c r="R162" s="138"/>
      <c r="AN162" s="5"/>
      <c r="AO162" s="94"/>
    </row>
    <row r="163" spans="1:41" ht="15">
      <c r="A163" s="136"/>
      <c r="F163" s="153"/>
      <c r="G163" s="168"/>
      <c r="L163" s="192"/>
      <c r="M163" s="200"/>
      <c r="N163" s="137"/>
      <c r="O163" s="138"/>
      <c r="P163" s="138"/>
      <c r="Q163" s="138"/>
      <c r="R163" s="138"/>
      <c r="AN163" s="5"/>
      <c r="AO163" s="5"/>
    </row>
    <row r="164" spans="12:41" ht="15">
      <c r="L164" s="8"/>
      <c r="M164" s="8"/>
      <c r="AN164" s="95"/>
      <c r="AO164" s="94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</sheetData>
  <sheetProtection formatCells="0" formatColumns="0" formatRows="0" insertColumns="0" insertRows="0" insertHyperlinks="0" deleteColumns="0" deleteRows="0" sort="0" autoFilter="0" pivotTables="0"/>
  <conditionalFormatting sqref="AP10">
    <cfRule type="expression" priority="1" dxfId="1" stopIfTrue="1">
      <formula>AND($L10&lt;AQ$8,$M10&gt;=AP$8,$S10&lt;&gt;"A")</formula>
    </cfRule>
  </conditionalFormatting>
  <conditionalFormatting sqref="AQ10:BM17 AP11:AP17 AP18:BM30 AP32:BM36 AP38:BM134">
    <cfRule type="expression" priority="2" dxfId="1" stopIfTrue="1">
      <formula>AND($L10&lt;AQ$8,$M10&gt;=AP$8,$S10&lt;&gt;"A")</formula>
    </cfRule>
    <cfRule type="expression" priority="3" dxfId="0" stopIfTrue="1">
      <formula>AND($L10&lt;AQ$8,$M10&gt;=AP$8,$S10="A")</formula>
    </cfRule>
  </conditionalFormatting>
  <conditionalFormatting sqref="AP31:BM31">
    <cfRule type="expression" priority="6" dxfId="1" stopIfTrue="1">
      <formula>AND($L37&lt;AQ$8,$M37&gt;=AP$8,$S37&lt;&gt;"A")</formula>
    </cfRule>
    <cfRule type="expression" priority="7" dxfId="0" stopIfTrue="1">
      <formula>AND($L37&lt;AQ$8,$M37&gt;=AP$8,$S37="A")</formula>
    </cfRule>
  </conditionalFormatting>
  <conditionalFormatting sqref="AP37:BM37">
    <cfRule type="expression" priority="8" dxfId="1" stopIfTrue="1">
      <formula>AND(#REF!&lt;AQ$8,#REF!&gt;=AP$8,#REF!&lt;&gt;"A")</formula>
    </cfRule>
    <cfRule type="expression" priority="9" dxfId="0" stopIfTrue="1">
      <formula>AND(#REF!&lt;AQ$8,#REF!&gt;=AP$8,#REF!="A")</formula>
    </cfRule>
  </conditionalFormatting>
  <printOptions gridLines="1"/>
  <pageMargins left="0.17" right="0.17" top="0.33" bottom="0.46" header="0.33" footer="0.23"/>
  <pageSetup horizontalDpi="600" verticalDpi="600" orientation="landscape" scale="60" r:id="rId1"/>
  <headerFooter alignWithMargins="0">
    <oddFooter xml:space="preserve">&amp;L&amp;F&amp;C&amp;A Page &amp;P of &amp;N&amp;R&amp;D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PageLayoutView="0" workbookViewId="0" topLeftCell="A1">
      <selection activeCell="A7" sqref="A7"/>
    </sheetView>
  </sheetViews>
  <sheetFormatPr defaultColWidth="8.8515625" defaultRowHeight="12.75"/>
  <cols>
    <col min="1" max="1" width="4.8515625" style="0" customWidth="1"/>
    <col min="2" max="6" width="8.8515625" style="0" customWidth="1"/>
    <col min="7" max="7" width="15.00390625" style="0" customWidth="1"/>
  </cols>
  <sheetData>
    <row r="1" spans="1:9" ht="18" customHeight="1">
      <c r="A1" s="83" t="str">
        <f>+'Tab B Cost &amp; Schedule Estimate'!B1</f>
        <v>Cost Center: 9418</v>
      </c>
      <c r="B1" s="6"/>
      <c r="F1" s="6"/>
      <c r="G1" s="6"/>
      <c r="I1" s="7"/>
    </row>
    <row r="2" spans="1:9" ht="18" customHeight="1">
      <c r="A2" s="83" t="str">
        <f>+'Tab B Cost &amp; Schedule Estimate'!B2</f>
        <v>Job Number: 2460</v>
      </c>
      <c r="B2" s="6"/>
      <c r="F2" s="6"/>
      <c r="G2" s="6"/>
      <c r="I2" s="7"/>
    </row>
    <row r="3" spans="1:9" ht="18" customHeight="1">
      <c r="A3" s="83" t="str">
        <f>+'Tab B Cost &amp; Schedule Estimate'!B3</f>
        <v>Job Title: NBI Armor</v>
      </c>
      <c r="B3" s="6"/>
      <c r="F3" s="6"/>
      <c r="G3" s="6"/>
      <c r="I3" s="7"/>
    </row>
    <row r="4" spans="1:9" ht="18" customHeight="1">
      <c r="A4" s="83" t="str">
        <f>+'Tab B Cost &amp; Schedule Estimate'!B4</f>
        <v>Job Manager: Craig Priniski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140</v>
      </c>
    </row>
    <row r="8" spans="1:20" ht="26.25">
      <c r="A8" s="10"/>
      <c r="D8" s="12" t="s">
        <v>142</v>
      </c>
      <c r="E8" s="12" t="s">
        <v>143</v>
      </c>
      <c r="F8" s="12" t="s">
        <v>144</v>
      </c>
      <c r="G8" s="14" t="s">
        <v>147</v>
      </c>
      <c r="H8" s="13" t="s">
        <v>146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141</v>
      </c>
      <c r="D9" s="4"/>
      <c r="E9" s="4" t="s">
        <v>28</v>
      </c>
      <c r="F9" s="4"/>
      <c r="G9" s="4"/>
      <c r="H9" s="406"/>
      <c r="I9" s="406"/>
      <c r="J9" s="406"/>
      <c r="K9" s="406"/>
      <c r="L9" s="406"/>
      <c r="M9" s="406"/>
      <c r="N9" s="406"/>
      <c r="O9" s="406"/>
      <c r="P9" s="406"/>
      <c r="Q9" s="406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145</v>
      </c>
      <c r="D11" s="4"/>
      <c r="E11" s="4"/>
      <c r="F11" s="4" t="s">
        <v>28</v>
      </c>
      <c r="G11" s="4"/>
      <c r="H11" s="406"/>
      <c r="I11" s="406"/>
      <c r="J11" s="406"/>
      <c r="K11" s="406"/>
      <c r="L11" s="406"/>
      <c r="M11" s="406"/>
      <c r="N11" s="406"/>
      <c r="O11" s="406"/>
      <c r="P11" s="406"/>
      <c r="Q11" s="406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154</v>
      </c>
    </row>
    <row r="15" spans="6:17" s="57" customFormat="1" ht="12.75">
      <c r="F15" s="58"/>
      <c r="G15" s="58"/>
      <c r="N15" s="408" t="s">
        <v>155</v>
      </c>
      <c r="O15" s="408"/>
      <c r="P15" s="59" t="s">
        <v>156</v>
      </c>
      <c r="Q15" s="60"/>
    </row>
    <row r="16" spans="1:17" s="61" customFormat="1" ht="25.5">
      <c r="A16" s="85"/>
      <c r="B16" s="409" t="s">
        <v>157</v>
      </c>
      <c r="C16" s="409"/>
      <c r="D16" s="409"/>
      <c r="E16" s="409"/>
      <c r="F16" s="409"/>
      <c r="G16" s="86" t="s">
        <v>158</v>
      </c>
      <c r="H16" s="409" t="s">
        <v>159</v>
      </c>
      <c r="I16" s="409"/>
      <c r="J16" s="409"/>
      <c r="K16" s="409" t="s">
        <v>160</v>
      </c>
      <c r="L16" s="409"/>
      <c r="M16" s="409"/>
      <c r="N16" s="85" t="s">
        <v>92</v>
      </c>
      <c r="O16" s="85" t="s">
        <v>93</v>
      </c>
      <c r="P16" s="86" t="s">
        <v>94</v>
      </c>
      <c r="Q16" s="86" t="s">
        <v>95</v>
      </c>
    </row>
    <row r="17" spans="1:17" s="85" customFormat="1" ht="36.75" customHeight="1">
      <c r="A17" s="85">
        <v>1</v>
      </c>
      <c r="B17" s="407"/>
      <c r="C17" s="407"/>
      <c r="D17" s="407"/>
      <c r="E17" s="407"/>
      <c r="F17" s="407"/>
      <c r="G17" s="86"/>
      <c r="H17" s="407"/>
      <c r="I17" s="407"/>
      <c r="J17" s="407"/>
      <c r="K17" s="407"/>
      <c r="L17" s="407"/>
      <c r="M17" s="407"/>
      <c r="P17" s="86"/>
      <c r="Q17" s="86"/>
    </row>
    <row r="18" spans="1:17" s="85" customFormat="1" ht="36.75" customHeight="1">
      <c r="A18" s="85">
        <v>2</v>
      </c>
      <c r="B18" s="407"/>
      <c r="C18" s="407"/>
      <c r="D18" s="407"/>
      <c r="E18" s="407"/>
      <c r="F18" s="407"/>
      <c r="G18" s="86"/>
      <c r="H18" s="407"/>
      <c r="I18" s="407"/>
      <c r="J18" s="407"/>
      <c r="K18" s="407"/>
      <c r="L18" s="407"/>
      <c r="M18" s="407"/>
      <c r="P18" s="86"/>
      <c r="Q18" s="86"/>
    </row>
    <row r="19" spans="1:17" s="85" customFormat="1" ht="36.75" customHeight="1">
      <c r="A19" s="85">
        <v>3</v>
      </c>
      <c r="B19" s="407"/>
      <c r="C19" s="407"/>
      <c r="D19" s="407"/>
      <c r="E19" s="407"/>
      <c r="F19" s="407"/>
      <c r="G19" s="86"/>
      <c r="H19" s="407"/>
      <c r="I19" s="407"/>
      <c r="J19" s="407"/>
      <c r="K19" s="407"/>
      <c r="L19" s="407"/>
      <c r="M19" s="407"/>
      <c r="P19" s="86"/>
      <c r="Q19" s="86"/>
    </row>
    <row r="20" spans="1:17" s="85" customFormat="1" ht="36.75" customHeight="1">
      <c r="A20" s="85">
        <v>4</v>
      </c>
      <c r="B20" s="407"/>
      <c r="C20" s="407"/>
      <c r="D20" s="407"/>
      <c r="E20" s="407"/>
      <c r="F20" s="407"/>
      <c r="G20" s="86"/>
      <c r="H20" s="407"/>
      <c r="I20" s="407"/>
      <c r="J20" s="407"/>
      <c r="K20" s="407"/>
      <c r="L20" s="407"/>
      <c r="M20" s="407"/>
      <c r="P20" s="86"/>
      <c r="Q20" s="86"/>
    </row>
    <row r="21" spans="1:13" s="63" customFormat="1" ht="36.75" customHeight="1">
      <c r="A21" s="86">
        <v>5</v>
      </c>
      <c r="B21" s="407"/>
      <c r="C21" s="407"/>
      <c r="D21" s="407"/>
      <c r="E21" s="407"/>
      <c r="F21" s="407"/>
      <c r="G21" s="62"/>
      <c r="H21" s="407"/>
      <c r="I21" s="407"/>
      <c r="J21" s="407"/>
      <c r="K21" s="407"/>
      <c r="L21" s="407"/>
      <c r="M21" s="407"/>
    </row>
    <row r="22" spans="2:13" s="63" customFormat="1" ht="12.75">
      <c r="B22" s="407"/>
      <c r="C22" s="407"/>
      <c r="D22" s="407"/>
      <c r="E22" s="407"/>
      <c r="F22" s="407"/>
      <c r="G22" s="62"/>
      <c r="H22" s="407"/>
      <c r="I22" s="407"/>
      <c r="J22" s="407"/>
      <c r="K22" s="407"/>
      <c r="L22" s="407"/>
      <c r="M22" s="407"/>
    </row>
    <row r="23" spans="5:8" ht="12.75">
      <c r="E23" s="3"/>
      <c r="F23" s="3"/>
      <c r="G23" s="3"/>
      <c r="H23" s="3"/>
    </row>
    <row r="24" spans="1:8" s="1" customFormat="1" ht="12.75">
      <c r="A24" s="1" t="s">
        <v>153</v>
      </c>
      <c r="E24" s="4"/>
      <c r="F24" s="4"/>
      <c r="G24" s="4"/>
      <c r="H24" s="4"/>
    </row>
    <row r="25" spans="1:8" s="1" customFormat="1" ht="12.75">
      <c r="A25" s="120" t="s">
        <v>96</v>
      </c>
      <c r="B25" s="1" t="s">
        <v>161</v>
      </c>
      <c r="E25" s="4"/>
      <c r="F25" s="4"/>
      <c r="G25" s="4"/>
      <c r="H25" s="4"/>
    </row>
    <row r="26" spans="1:2" s="1" customFormat="1" ht="12.75">
      <c r="A26" s="120" t="s">
        <v>97</v>
      </c>
      <c r="B26" s="1" t="s">
        <v>162</v>
      </c>
    </row>
    <row r="27" s="1" customFormat="1" ht="12.75">
      <c r="B27" s="1" t="s">
        <v>163</v>
      </c>
    </row>
    <row r="28" spans="1:2" s="1" customFormat="1" ht="12.75">
      <c r="A28" s="120" t="s">
        <v>98</v>
      </c>
      <c r="B28" s="1" t="s">
        <v>164</v>
      </c>
    </row>
    <row r="29" s="1" customFormat="1" ht="12.75">
      <c r="B29" s="1" t="s">
        <v>165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239" t="s">
        <v>118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142</v>
      </c>
      <c r="J33" s="238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238" t="s">
        <v>119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148</v>
      </c>
      <c r="H35" s="3"/>
      <c r="I35" s="30"/>
      <c r="J35" s="238" t="s">
        <v>120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238" t="s">
        <v>121</v>
      </c>
    </row>
    <row r="37" spans="5:9" ht="15">
      <c r="E37" s="3"/>
      <c r="F37" s="3"/>
      <c r="G37" s="3"/>
      <c r="H37" s="3"/>
      <c r="I37" s="30" t="s">
        <v>143</v>
      </c>
    </row>
    <row r="38" spans="9:10" ht="15">
      <c r="I38" s="30"/>
      <c r="J38" t="s">
        <v>122</v>
      </c>
    </row>
    <row r="39" spans="9:10" ht="15">
      <c r="I39" s="30"/>
      <c r="J39" t="s">
        <v>123</v>
      </c>
    </row>
    <row r="40" spans="9:10" ht="15">
      <c r="I40" s="30"/>
      <c r="J40" t="s">
        <v>124</v>
      </c>
    </row>
    <row r="41" ht="15">
      <c r="I41" s="30" t="s">
        <v>144</v>
      </c>
    </row>
    <row r="42" spans="9:10" ht="15">
      <c r="I42" s="30"/>
      <c r="J42" t="s">
        <v>125</v>
      </c>
    </row>
    <row r="43" spans="9:10" ht="15">
      <c r="I43" s="30"/>
      <c r="J43" t="s">
        <v>126</v>
      </c>
    </row>
    <row r="44" spans="9:10" ht="15">
      <c r="I44" s="30"/>
      <c r="J44" t="s">
        <v>127</v>
      </c>
    </row>
    <row r="45" spans="9:10" ht="15">
      <c r="I45" s="30"/>
      <c r="J45" t="s">
        <v>128</v>
      </c>
    </row>
    <row r="46" spans="9:10" ht="15.75">
      <c r="I46" s="239"/>
      <c r="J46" s="30"/>
    </row>
    <row r="47" spans="9:10" ht="15.75">
      <c r="I47" s="239" t="s">
        <v>129</v>
      </c>
      <c r="J47" s="30"/>
    </row>
    <row r="48" ht="15">
      <c r="I48" s="30" t="s">
        <v>144</v>
      </c>
    </row>
    <row r="49" spans="9:10" ht="15">
      <c r="I49" s="30"/>
      <c r="J49" t="s">
        <v>130</v>
      </c>
    </row>
    <row r="50" spans="9:10" ht="15">
      <c r="I50" s="30"/>
      <c r="J50" t="s">
        <v>131</v>
      </c>
    </row>
    <row r="51" spans="9:10" ht="15">
      <c r="I51" s="30"/>
      <c r="J51" t="s">
        <v>132</v>
      </c>
    </row>
    <row r="52" spans="9:10" ht="15">
      <c r="I52" s="30"/>
      <c r="J52" t="s">
        <v>133</v>
      </c>
    </row>
    <row r="53" ht="15">
      <c r="I53" s="30" t="s">
        <v>143</v>
      </c>
    </row>
    <row r="54" spans="9:10" ht="15">
      <c r="I54" s="30"/>
      <c r="J54" t="s">
        <v>134</v>
      </c>
    </row>
    <row r="55" spans="9:10" ht="15">
      <c r="I55" s="30"/>
      <c r="J55" t="s">
        <v>135</v>
      </c>
    </row>
    <row r="56" spans="9:10" ht="15">
      <c r="I56" s="30"/>
      <c r="J56" t="s">
        <v>136</v>
      </c>
    </row>
    <row r="57" ht="15">
      <c r="I57" s="30" t="s">
        <v>142</v>
      </c>
    </row>
    <row r="58" spans="9:10" ht="15">
      <c r="I58" s="30"/>
      <c r="J58" t="s">
        <v>137</v>
      </c>
    </row>
    <row r="59" ht="12.75">
      <c r="J59" t="s">
        <v>138</v>
      </c>
    </row>
    <row r="60" ht="12.75">
      <c r="J60" t="s">
        <v>20</v>
      </c>
    </row>
    <row r="61" ht="12.75">
      <c r="J61" t="s">
        <v>21</v>
      </c>
    </row>
  </sheetData>
  <sheetProtection/>
  <mergeCells count="24">
    <mergeCell ref="K17:M17"/>
    <mergeCell ref="K18:M18"/>
    <mergeCell ref="H22:J22"/>
    <mergeCell ref="K22:M22"/>
    <mergeCell ref="B19:F19"/>
    <mergeCell ref="B20:F20"/>
    <mergeCell ref="K19:M19"/>
    <mergeCell ref="K20:M20"/>
    <mergeCell ref="B22:F22"/>
    <mergeCell ref="H11:Q11"/>
    <mergeCell ref="N15:O15"/>
    <mergeCell ref="B16:F16"/>
    <mergeCell ref="H16:J16"/>
    <mergeCell ref="K16:M16"/>
    <mergeCell ref="H9:Q9"/>
    <mergeCell ref="B21:F21"/>
    <mergeCell ref="H21:J21"/>
    <mergeCell ref="K21:M21"/>
    <mergeCell ref="B17:F17"/>
    <mergeCell ref="B18:F18"/>
    <mergeCell ref="H17:J17"/>
    <mergeCell ref="H18:J18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A7" sqref="A7"/>
    </sheetView>
  </sheetViews>
  <sheetFormatPr defaultColWidth="8.8515625" defaultRowHeight="12.75"/>
  <cols>
    <col min="1" max="1" width="49.28125" style="0" customWidth="1"/>
    <col min="2" max="2" width="8.8515625" style="0" customWidth="1"/>
    <col min="3" max="3" width="66.00390625" style="0" customWidth="1"/>
    <col min="4" max="4" width="19.8515625" style="3" customWidth="1"/>
  </cols>
  <sheetData>
    <row r="1" spans="1:7" ht="20.25">
      <c r="A1" s="83" t="str">
        <f>'Tab A Description'!A3</f>
        <v>Cost Center: 9418</v>
      </c>
      <c r="B1" s="280"/>
      <c r="D1" s="341"/>
      <c r="E1" s="6"/>
      <c r="G1" s="7"/>
    </row>
    <row r="2" spans="1:7" ht="20.25">
      <c r="A2" s="83" t="str">
        <f>'Tab A Description'!A4</f>
        <v>Job Number: 2460</v>
      </c>
      <c r="B2" s="280"/>
      <c r="D2" s="341"/>
      <c r="E2" s="6"/>
      <c r="G2" s="7"/>
    </row>
    <row r="3" spans="1:7" ht="20.25">
      <c r="A3" s="83" t="str">
        <f>'Tab A Description'!A5</f>
        <v>Job Title: NBI Armor</v>
      </c>
      <c r="B3" s="280"/>
      <c r="D3" s="341"/>
      <c r="E3" s="6"/>
      <c r="G3" s="7"/>
    </row>
    <row r="4" spans="1:7" ht="20.25">
      <c r="A4" s="83" t="str">
        <f>'Tab A Description'!A6</f>
        <v>Job Manager: Craig Priniski</v>
      </c>
      <c r="B4" s="280"/>
      <c r="D4" s="341"/>
      <c r="E4" s="6"/>
      <c r="G4" s="7"/>
    </row>
    <row r="6" spans="1:7" ht="20.25">
      <c r="A6" s="6"/>
      <c r="B6" s="6"/>
      <c r="C6" s="281"/>
      <c r="G6" s="282"/>
    </row>
    <row r="7" spans="1:7" ht="12.75">
      <c r="A7" s="8"/>
      <c r="B7" s="8"/>
      <c r="C7" s="283"/>
      <c r="D7" s="342"/>
      <c r="E7" s="8"/>
      <c r="F7" s="8"/>
      <c r="G7" s="284"/>
    </row>
    <row r="8" spans="1:7" ht="32.25" thickBot="1">
      <c r="A8" s="285" t="s">
        <v>34</v>
      </c>
      <c r="B8" s="286"/>
      <c r="C8" s="287"/>
      <c r="D8" s="343" t="s">
        <v>35</v>
      </c>
      <c r="E8" s="288"/>
      <c r="F8" s="288"/>
      <c r="G8" s="289"/>
    </row>
    <row r="9" spans="1:7" ht="12.75">
      <c r="A9" s="1"/>
      <c r="C9" s="291"/>
      <c r="G9" s="282"/>
    </row>
    <row r="10" spans="1:7" ht="12.75">
      <c r="A10" s="1" t="s">
        <v>139</v>
      </c>
      <c r="B10" s="57"/>
      <c r="C10" s="281"/>
      <c r="D10" s="344"/>
      <c r="E10" s="57"/>
      <c r="F10" s="57"/>
      <c r="G10" s="292"/>
    </row>
    <row r="11" spans="1:7" ht="12.75">
      <c r="A11" s="410"/>
      <c r="B11" s="411"/>
      <c r="C11" s="293"/>
      <c r="D11" s="345"/>
      <c r="E11" s="60"/>
      <c r="F11" s="294"/>
      <c r="G11" s="295"/>
    </row>
    <row r="12" spans="1:7" ht="43.5" customHeight="1">
      <c r="A12" s="1" t="s">
        <v>36</v>
      </c>
      <c r="B12" s="358" t="s">
        <v>17</v>
      </c>
      <c r="C12" s="296" t="s">
        <v>15</v>
      </c>
      <c r="D12" s="344">
        <v>6</v>
      </c>
      <c r="E12" s="57"/>
      <c r="F12" s="57"/>
      <c r="G12" s="292"/>
    </row>
    <row r="13" spans="1:7" ht="37.5" customHeight="1">
      <c r="A13" s="297" t="s">
        <v>37</v>
      </c>
      <c r="B13" s="329">
        <v>50</v>
      </c>
      <c r="C13" s="296" t="s">
        <v>38</v>
      </c>
      <c r="D13" s="344">
        <v>4</v>
      </c>
      <c r="E13" s="298"/>
      <c r="F13" s="299"/>
      <c r="G13" s="300"/>
    </row>
    <row r="14" spans="1:7" ht="15">
      <c r="A14" s="359" t="s">
        <v>18</v>
      </c>
      <c r="B14" s="360">
        <v>20</v>
      </c>
      <c r="C14" s="361" t="s">
        <v>19</v>
      </c>
      <c r="D14" s="362">
        <v>6</v>
      </c>
      <c r="E14" s="298"/>
      <c r="F14" s="299"/>
      <c r="G14" s="300"/>
    </row>
    <row r="15" spans="1:7" ht="12.75">
      <c r="A15" s="303"/>
      <c r="B15" s="304"/>
      <c r="C15" s="302"/>
      <c r="D15" s="346"/>
      <c r="E15" s="298"/>
      <c r="F15" s="305"/>
      <c r="G15" s="300"/>
    </row>
    <row r="16" spans="1:7" ht="12.75">
      <c r="A16" s="303"/>
      <c r="B16" s="304"/>
      <c r="C16" s="302"/>
      <c r="D16" s="347"/>
      <c r="E16" s="298"/>
      <c r="F16" s="299"/>
      <c r="G16" s="300"/>
    </row>
    <row r="17" spans="1:7" ht="12.75">
      <c r="A17" s="303"/>
      <c r="B17" s="304"/>
      <c r="C17" s="302"/>
      <c r="D17" s="347"/>
      <c r="E17" s="298"/>
      <c r="F17" s="299"/>
      <c r="G17" s="300"/>
    </row>
    <row r="18" spans="1:7" ht="12.75">
      <c r="A18" s="303"/>
      <c r="B18" s="304"/>
      <c r="C18" s="302"/>
      <c r="D18" s="347"/>
      <c r="E18" s="298"/>
      <c r="F18" s="299"/>
      <c r="G18" s="300"/>
    </row>
    <row r="19" spans="1:7" ht="12.75">
      <c r="A19" s="306"/>
      <c r="B19" s="304"/>
      <c r="C19" s="302"/>
      <c r="D19" s="346"/>
      <c r="E19" s="298"/>
      <c r="F19" s="305"/>
      <c r="G19" s="300"/>
    </row>
    <row r="20" spans="1:7" ht="12.75">
      <c r="A20" s="303"/>
      <c r="B20" s="304"/>
      <c r="C20" s="302"/>
      <c r="D20" s="347"/>
      <c r="E20" s="298"/>
      <c r="F20" s="299"/>
      <c r="G20" s="300"/>
    </row>
    <row r="21" spans="1:7" ht="12.75">
      <c r="A21" s="307"/>
      <c r="B21" s="304"/>
      <c r="C21" s="308"/>
      <c r="D21" s="348"/>
      <c r="E21" s="298"/>
      <c r="F21" s="299"/>
      <c r="G21" s="300"/>
    </row>
    <row r="22" spans="1:7" ht="12.75">
      <c r="A22" s="303"/>
      <c r="B22" s="304"/>
      <c r="C22" s="302"/>
      <c r="D22" s="347"/>
      <c r="E22" s="298"/>
      <c r="F22" s="299"/>
      <c r="G22" s="300"/>
    </row>
    <row r="23" spans="1:7" ht="12.75">
      <c r="A23" s="306"/>
      <c r="B23" s="304"/>
      <c r="C23" s="302"/>
      <c r="D23" s="348"/>
      <c r="E23" s="298"/>
      <c r="F23" s="299"/>
      <c r="G23" s="300"/>
    </row>
    <row r="24" spans="1:7" ht="12.75">
      <c r="A24" s="309"/>
      <c r="B24" s="304"/>
      <c r="C24" s="302"/>
      <c r="D24" s="349"/>
      <c r="E24" s="310"/>
      <c r="F24" s="310"/>
      <c r="G24" s="311"/>
    </row>
    <row r="25" spans="1:7" ht="12.75">
      <c r="A25" s="312"/>
      <c r="B25" s="313"/>
      <c r="C25" s="302"/>
      <c r="D25" s="317"/>
      <c r="E25" s="298"/>
      <c r="F25" s="315"/>
      <c r="G25" s="300"/>
    </row>
    <row r="26" spans="1:7" ht="12.75">
      <c r="A26" s="312"/>
      <c r="B26" s="313"/>
      <c r="C26" s="316"/>
      <c r="D26" s="317"/>
      <c r="E26" s="317"/>
      <c r="F26" s="317"/>
      <c r="G26" s="318"/>
    </row>
    <row r="27" spans="1:7" ht="12.75">
      <c r="A27" s="312"/>
      <c r="B27" s="313"/>
      <c r="C27" s="316"/>
      <c r="D27" s="317"/>
      <c r="E27" s="319"/>
      <c r="F27" s="315"/>
      <c r="G27" s="300"/>
    </row>
    <row r="28" spans="1:7" ht="12.75">
      <c r="A28" s="309"/>
      <c r="B28" s="304"/>
      <c r="C28" s="316"/>
      <c r="D28" s="349"/>
      <c r="E28" s="301"/>
      <c r="F28" s="301"/>
      <c r="G28" s="311"/>
    </row>
    <row r="29" spans="1:7" ht="12.75">
      <c r="A29" s="309"/>
      <c r="B29" s="304"/>
      <c r="C29" s="316"/>
      <c r="D29" s="317"/>
      <c r="E29" s="301"/>
      <c r="F29" s="320"/>
      <c r="G29" s="300"/>
    </row>
    <row r="30" spans="1:7" ht="12.75">
      <c r="A30" s="321"/>
      <c r="B30" s="322"/>
      <c r="C30" s="316"/>
      <c r="D30" s="349"/>
      <c r="E30" s="301"/>
      <c r="F30" s="301"/>
      <c r="G30" s="311"/>
    </row>
    <row r="31" spans="1:7" ht="12.75">
      <c r="A31" s="309"/>
      <c r="B31" s="304"/>
      <c r="C31" s="316"/>
      <c r="D31" s="349"/>
      <c r="E31" s="301"/>
      <c r="F31" s="301"/>
      <c r="G31" s="311"/>
    </row>
    <row r="32" spans="1:7" ht="13.5" thickBot="1">
      <c r="A32" s="309"/>
      <c r="B32" s="304"/>
      <c r="C32" s="316"/>
      <c r="D32" s="349"/>
      <c r="E32" s="294"/>
      <c r="F32" s="294"/>
      <c r="G32" s="323"/>
    </row>
    <row r="33" spans="1:7" ht="12.75">
      <c r="A33" s="309"/>
      <c r="B33" s="304"/>
      <c r="C33" s="324" t="s">
        <v>172</v>
      </c>
      <c r="D33" s="350"/>
      <c r="E33" s="301"/>
      <c r="F33" s="325"/>
      <c r="G33" s="326"/>
    </row>
    <row r="34" spans="1:7" ht="12.75">
      <c r="A34" s="309"/>
      <c r="B34" s="304"/>
      <c r="C34" s="70" t="s">
        <v>173</v>
      </c>
      <c r="D34" s="351"/>
      <c r="E34" s="320"/>
      <c r="F34" s="327"/>
      <c r="G34" s="328"/>
    </row>
    <row r="35" spans="1:7" ht="12.75">
      <c r="A35" s="309"/>
      <c r="B35" s="304"/>
      <c r="C35" s="70" t="s">
        <v>174</v>
      </c>
      <c r="D35" s="351"/>
      <c r="E35" s="320"/>
      <c r="F35" s="327"/>
      <c r="G35" s="328"/>
    </row>
    <row r="36" spans="1:7" ht="12.75">
      <c r="A36" s="309"/>
      <c r="B36" s="304"/>
      <c r="C36" s="70" t="s">
        <v>175</v>
      </c>
      <c r="D36" s="351"/>
      <c r="E36" s="320"/>
      <c r="F36" s="327"/>
      <c r="G36" s="328"/>
    </row>
    <row r="37" spans="1:7" ht="12.75">
      <c r="A37" s="309"/>
      <c r="B37" s="304"/>
      <c r="C37" s="70" t="s">
        <v>176</v>
      </c>
      <c r="D37" s="351"/>
      <c r="E37" s="320"/>
      <c r="F37" s="327"/>
      <c r="G37" s="328"/>
    </row>
    <row r="38" spans="1:7" ht="12.75">
      <c r="A38" s="309"/>
      <c r="B38" s="304"/>
      <c r="C38" s="70" t="s">
        <v>177</v>
      </c>
      <c r="D38" s="351"/>
      <c r="E38" s="320"/>
      <c r="F38" s="327"/>
      <c r="G38" s="328"/>
    </row>
    <row r="39" spans="1:7" ht="12.75">
      <c r="A39" s="309"/>
      <c r="B39" s="304"/>
      <c r="C39" s="70" t="s">
        <v>178</v>
      </c>
      <c r="D39" s="351"/>
      <c r="E39" s="320"/>
      <c r="F39" s="327"/>
      <c r="G39" s="328"/>
    </row>
    <row r="40" spans="1:7" ht="12.75">
      <c r="A40" s="309"/>
      <c r="B40" s="304"/>
      <c r="C40" s="70" t="s">
        <v>179</v>
      </c>
      <c r="D40" s="351"/>
      <c r="E40" s="320"/>
      <c r="F40" s="327"/>
      <c r="G40" s="328"/>
    </row>
    <row r="41" spans="1:7" ht="12.75">
      <c r="A41" s="309"/>
      <c r="B41" s="304"/>
      <c r="C41" s="70" t="s">
        <v>181</v>
      </c>
      <c r="D41" s="351"/>
      <c r="E41" s="320"/>
      <c r="F41" s="327"/>
      <c r="G41" s="328"/>
    </row>
    <row r="42" spans="1:7" ht="13.5" thickBot="1">
      <c r="A42" s="309"/>
      <c r="B42" s="304"/>
      <c r="C42" s="78" t="s">
        <v>180</v>
      </c>
      <c r="D42" s="352"/>
      <c r="E42" s="320"/>
      <c r="F42" s="327"/>
      <c r="G42" s="328"/>
    </row>
    <row r="43" spans="1:7" ht="12.75">
      <c r="A43" s="309"/>
      <c r="B43" s="304"/>
      <c r="C43" s="316"/>
      <c r="D43" s="349"/>
      <c r="E43" s="301"/>
      <c r="F43" s="325"/>
      <c r="G43" s="326"/>
    </row>
    <row r="44" spans="1:7" ht="12.75">
      <c r="A44" s="309"/>
      <c r="B44" s="330">
        <f>SUM(B12:B35)</f>
        <v>70</v>
      </c>
      <c r="C44" s="316"/>
      <c r="D44" s="320" t="s">
        <v>152</v>
      </c>
      <c r="E44" s="301"/>
      <c r="F44" s="327"/>
      <c r="G44" s="328"/>
    </row>
    <row r="45" spans="3:5" ht="12.75">
      <c r="C45" s="282"/>
      <c r="D45" s="353"/>
      <c r="E45" s="282"/>
    </row>
    <row r="46" spans="3:5" ht="12.75">
      <c r="C46" s="282"/>
      <c r="D46" s="353"/>
      <c r="E46" s="282"/>
    </row>
    <row r="47" spans="3:5" ht="12.75">
      <c r="C47" s="282"/>
      <c r="D47" s="353"/>
      <c r="E47" s="282"/>
    </row>
    <row r="48" spans="3:5" ht="12.75">
      <c r="C48" s="282"/>
      <c r="D48" s="353"/>
      <c r="E48" s="282"/>
    </row>
    <row r="49" spans="3:5" ht="12.75">
      <c r="C49" s="282"/>
      <c r="D49" s="353"/>
      <c r="E49" s="282"/>
    </row>
    <row r="50" spans="3:5" ht="12.75">
      <c r="C50" s="282"/>
      <c r="D50" s="353"/>
      <c r="E50" s="282"/>
    </row>
  </sheetData>
  <sheetProtection/>
  <mergeCells count="1">
    <mergeCell ref="A11:B11"/>
  </mergeCells>
  <printOptions gridLines="1"/>
  <pageMargins left="0.75" right="0.75" top="0.65" bottom="0.82" header="0.5" footer="0.5"/>
  <pageSetup fitToHeight="1" fitToWidth="1" horizontalDpi="600" verticalDpi="600" orientation="landscape" scale="72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2010-06-17T16:00:34Z</cp:lastPrinted>
  <dcterms:created xsi:type="dcterms:W3CDTF">2001-10-24T18:11:20Z</dcterms:created>
  <dcterms:modified xsi:type="dcterms:W3CDTF">2010-06-17T16:00:42Z</dcterms:modified>
  <cp:category/>
  <cp:version/>
  <cp:contentType/>
  <cp:contentStatus/>
</cp:coreProperties>
</file>