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65521" windowWidth="17400" windowHeight="13080" tabRatio="680" activeTab="1"/>
  </bookViews>
  <sheets>
    <sheet name="Tab A Description" sheetId="1" r:id="rId1"/>
    <sheet name="Tab B Cost &amp; Schedule Estimate" sheetId="2" r:id="rId2"/>
    <sheet name="Tab C Risk and Uncertainty" sheetId="3" r:id="rId3"/>
    <sheet name="Tab D M&amp;S Detail" sheetId="4" r:id="rId4"/>
  </sheets>
  <definedNames>
    <definedName name="_xlnm.Print_Area" localSheetId="0">'Tab A Description'!$A$1:$B$30</definedName>
    <definedName name="_xlnm.Print_Area" localSheetId="1">'Tab B Cost &amp; Schedule Estimate'!$A$1:$BU$76</definedName>
    <definedName name="_xlnm.Print_Area" localSheetId="2">'Tab C Risk and Uncertainty'!$A$1:$Q$29,'Tab C Risk and Uncertainty'!$A$31:$Q$61</definedName>
    <definedName name="_xlnm.Print_Titles" localSheetId="1">'Tab B Cost &amp; Schedule Estimate'!$1:$8</definedName>
  </definedNames>
  <calcPr calcMode="manual" fullCalcOnLoad="1"/>
</workbook>
</file>

<file path=xl/sharedStrings.xml><?xml version="1.0" encoding="utf-8"?>
<sst xmlns="http://schemas.openxmlformats.org/spreadsheetml/2006/main" count="220" uniqueCount="179">
  <si>
    <t>Exit spool piece TC wiring</t>
  </si>
  <si>
    <t>Refurbish Calorimeter</t>
  </si>
  <si>
    <t>Refurbish Ion Dump</t>
  </si>
  <si>
    <t>Refurbish Bending Magnet</t>
  </si>
  <si>
    <t>Refurbish 90 inch flange and neutralizer</t>
  </si>
  <si>
    <t>Refurbish BL Lid</t>
  </si>
  <si>
    <t>Refurbish BL Box</t>
  </si>
  <si>
    <t>Begin refurbishment job parts list</t>
  </si>
  <si>
    <t>Refurbish spool piece</t>
  </si>
  <si>
    <t>Prepare drawings</t>
  </si>
  <si>
    <t>Fabrication</t>
  </si>
  <si>
    <t>Refurbishment</t>
  </si>
  <si>
    <t>Reassembly &amp; Test</t>
  </si>
  <si>
    <t>details, procedures, etc. still need much development and</t>
  </si>
  <si>
    <t>evolution of requirements beyond estimate basis is likely and</t>
  </si>
  <si>
    <t>expected.</t>
  </si>
  <si>
    <t>Design Complexity Definition</t>
  </si>
  <si>
    <t>Work is fairly well understood -- either standard construction or</t>
  </si>
  <si>
    <t>repetition of activities performed in past. Little likelihood of</t>
  </si>
  <si>
    <t>estimate not being well understood and requirements not being</t>
  </si>
  <si>
    <t>well defined.</t>
  </si>
  <si>
    <t>More complex work requirements that have potential to impact</t>
  </si>
  <si>
    <t>cost and schedule estimates. Limited experience performing</t>
  </si>
  <si>
    <t>similar tasks, so ability to estimate accurately is somewhat suspect</t>
  </si>
  <si>
    <t>Extremely challenging tasks and/or requirements. Unique or firstof-</t>
  </si>
  <si>
    <t>a-kind assembly or work tasks. No good basis for estimating</t>
  </si>
  <si>
    <t>work exists so there is a high degree of estimate uncertainty.</t>
  </si>
  <si>
    <t>Based on standard industry and DOE estimate classifications (Per AACEI Recommended</t>
  </si>
  <si>
    <t>EM** SM Senior Tech)</t>
  </si>
  <si>
    <t>EA** (Designer)</t>
  </si>
  <si>
    <t>FY11</t>
  </si>
  <si>
    <t>FY12</t>
  </si>
  <si>
    <t>COST CONTIGNECY %</t>
  </si>
  <si>
    <t>SCHED CONTIGNECY %</t>
  </si>
  <si>
    <t>%</t>
  </si>
  <si>
    <t>Materials and Subcontracts (M&amp;S)</t>
  </si>
  <si>
    <t>Basis of Estimate</t>
  </si>
  <si>
    <t>EC** TB (Computing Tech)</t>
  </si>
  <si>
    <t>EC** SB (Computing Tech)</t>
  </si>
  <si>
    <t>EE** SM (Senior Electr Tech)</t>
  </si>
  <si>
    <t>EE** SB (Electr Tech)</t>
  </si>
  <si>
    <t>EE** TB (Electr Tech)</t>
  </si>
  <si>
    <t>EM** SB (FO&amp;M Tech)</t>
  </si>
  <si>
    <t>EM** TB (FO&amp;M Tech)</t>
  </si>
  <si>
    <t>D*** RM2 (Researcher)</t>
  </si>
  <si>
    <t>Basis of Estimate Category</t>
  </si>
  <si>
    <t>Names of req'd skills if known</t>
  </si>
  <si>
    <t>Calorimeter parts</t>
  </si>
  <si>
    <t>Ion Dump parts</t>
  </si>
  <si>
    <t>Magnet parts</t>
  </si>
  <si>
    <t>90 inch flange and neutralizer parts</t>
  </si>
  <si>
    <t>Exit spool piece parts</t>
  </si>
  <si>
    <t>BL Lid parts</t>
  </si>
  <si>
    <t>BL Box parts</t>
  </si>
  <si>
    <t>Calorimeter TC wiring</t>
  </si>
  <si>
    <t>Ion Dump TC wiring</t>
  </si>
  <si>
    <t>Magnet TC wiring</t>
  </si>
  <si>
    <t>90 inch flange and neutralizer TC wiring</t>
  </si>
  <si>
    <t>DP** SB/TB (HP Tech)</t>
  </si>
  <si>
    <t>R*** RM (Researcher)</t>
  </si>
  <si>
    <t>TOTAL Preliminary Cost Estimate ($k)=</t>
  </si>
  <si>
    <t>Low ($K)</t>
  </si>
  <si>
    <t>High ($K)</t>
  </si>
  <si>
    <t>Low (weeks)</t>
  </si>
  <si>
    <t>High (Weeks)</t>
  </si>
  <si>
    <t>(1)</t>
  </si>
  <si>
    <t>(2)</t>
  </si>
  <si>
    <t>(3)</t>
  </si>
  <si>
    <t>Work Approval Form (WAF)</t>
  </si>
  <si>
    <t>FY09</t>
  </si>
  <si>
    <t>FY10</t>
  </si>
  <si>
    <t>Purchase orders-Commercial, off-the-shelf items</t>
  </si>
  <si>
    <t>Purchase orders-Noncommercial items</t>
  </si>
  <si>
    <t>Subcontracts (non construction)</t>
  </si>
  <si>
    <t>Construction subcontracts</t>
  </si>
  <si>
    <t>Weeks</t>
  </si>
  <si>
    <t>(1)  Procurement lead time:</t>
  </si>
  <si>
    <t>task</t>
  </si>
  <si>
    <t>numb</t>
  </si>
  <si>
    <t>User Input Start Date (optional)</t>
  </si>
  <si>
    <t>Calculated</t>
  </si>
  <si>
    <t xml:space="preserve"> Logical Pre-requisites (one task numbers in each column ,any order)</t>
  </si>
  <si>
    <t>USER INPUT</t>
  </si>
  <si>
    <r>
      <t xml:space="preserve">DURATION in </t>
    </r>
    <r>
      <rPr>
        <b/>
        <u val="single"/>
        <sz val="14"/>
        <color indexed="16"/>
        <rFont val="Times"/>
        <family val="1"/>
      </rPr>
      <t>WORK DAYS</t>
    </r>
  </si>
  <si>
    <t>actual= A</t>
  </si>
  <si>
    <t>P3 cross ref (optinal)</t>
  </si>
  <si>
    <t xml:space="preserve">TASK DESCRIPTION </t>
  </si>
  <si>
    <t>Estimate (user input)</t>
  </si>
  <si>
    <t>USER INPUT TASKS AND DESCRIPTIONS</t>
  </si>
  <si>
    <t>Design Maturity Definition</t>
  </si>
  <si>
    <t>Final design available. All design features/requirements well</t>
  </si>
  <si>
    <t>known. No further design development or evolution expected that</t>
  </si>
  <si>
    <t>will impact estimate.</t>
  </si>
  <si>
    <t>Preliminary design available. Some additional design evolution</t>
  </si>
  <si>
    <t>likely. Further developments can be somewhat expected or</t>
  </si>
  <si>
    <t>anticipated and reflected in estimate.</t>
  </si>
  <si>
    <t>No better than conceptual design basis currently available. Design</t>
  </si>
  <si>
    <t>Description:</t>
  </si>
  <si>
    <t>Uncertainty of the Estimate</t>
  </si>
  <si>
    <t>Design Maturity</t>
  </si>
  <si>
    <t>High</t>
  </si>
  <si>
    <t>Medium</t>
  </si>
  <si>
    <t>Low</t>
  </si>
  <si>
    <t>Design Complexity</t>
  </si>
  <si>
    <t>Comments/Other Considerations</t>
  </si>
  <si>
    <t>Uncertainty Range (%)</t>
  </si>
  <si>
    <t xml:space="preserve"> </t>
  </si>
  <si>
    <t>Schedule:</t>
  </si>
  <si>
    <t>Approvals:</t>
  </si>
  <si>
    <t>TOTALS</t>
  </si>
  <si>
    <t>Notes:</t>
  </si>
  <si>
    <t>Residual Impacts</t>
  </si>
  <si>
    <t>Cost Impact</t>
  </si>
  <si>
    <t>Schedule Impact</t>
  </si>
  <si>
    <t>Risk Description</t>
  </si>
  <si>
    <t>Likelihood of Occurring</t>
  </si>
  <si>
    <t>Mitigation Plan</t>
  </si>
  <si>
    <t>Basis of estimate</t>
  </si>
  <si>
    <t>Cost impacts should NOT include standing army costs which are separately calculated from the schedule impact</t>
  </si>
  <si>
    <t>The schedule impacts should be entered as the min and max impacts on the critical path.</t>
  </si>
  <si>
    <t>If there is no critical path impact then the schedule entries should be zero.</t>
  </si>
  <si>
    <t>Likelihood of occurrence should be entered consistent with our risk classification methodology, i.e.</t>
  </si>
  <si>
    <t xml:space="preserve"> VL= Very Likely (P&gt;80%), L=Likely (80%&gt;P&gt;40%), U=Unlikley (40%&gt;P&gt;10%), VU=Very Unlikely (P&lt;10%), NC=Non-credible (P&lt;1%)</t>
  </si>
  <si>
    <t xml:space="preserve">Job Manager                                                                         </t>
  </si>
  <si>
    <t xml:space="preserve">Project Manager                                                                  </t>
  </si>
  <si>
    <t xml:space="preserve">Engineering Department Head                                               </t>
  </si>
  <si>
    <t>CATEGORIZATION CODES:</t>
  </si>
  <si>
    <t>1 - National Standards</t>
  </si>
  <si>
    <t>2 - Engineering Judgement/Experience</t>
  </si>
  <si>
    <t>3 - Estimates/Data from External Sources (e.g., W7X, ATF, etc.)</t>
  </si>
  <si>
    <t>4 - Previous PPPL/ORNL Experieince (e.g., TFTR, NSTX, PLT, etc.)</t>
  </si>
  <si>
    <t>5 - Prototype Data/Test Results</t>
  </si>
  <si>
    <t>6 - Catelogue Price/Vendor Quote</t>
  </si>
  <si>
    <t>7 - Placed Contracts</t>
  </si>
  <si>
    <t>9 - Other</t>
  </si>
  <si>
    <t>8 - Actual experience for NCSX Work</t>
  </si>
  <si>
    <t>Cost Center:</t>
  </si>
  <si>
    <t>Job Number:</t>
  </si>
  <si>
    <t xml:space="preserve">Job Title: </t>
  </si>
  <si>
    <t xml:space="preserve">Job Manager: </t>
  </si>
  <si>
    <t>TRAVEL (35)</t>
  </si>
  <si>
    <t>OVERTIME (31)</t>
  </si>
  <si>
    <t>OTHER (39)</t>
  </si>
  <si>
    <t>M&amp;S (41)</t>
  </si>
  <si>
    <t>CREDIT CARD (43)</t>
  </si>
  <si>
    <t>SCHEDULE</t>
  </si>
  <si>
    <t>START DATE</t>
  </si>
  <si>
    <t>FINISH DATE</t>
  </si>
  <si>
    <t>EA** EM (analysis engr)</t>
  </si>
  <si>
    <t>EC** EM (computing Engr)</t>
  </si>
  <si>
    <t>EE** EM (Elctr Engr)</t>
  </si>
  <si>
    <t>EM** EM (FO&amp;M Engr)</t>
  </si>
  <si>
    <t>FC** AM (P&amp;C Officer)</t>
  </si>
  <si>
    <t>Rad Supplies</t>
  </si>
  <si>
    <t>Engineering Supervision</t>
  </si>
  <si>
    <t>X</t>
  </si>
  <si>
    <t>Remaking existing parts.</t>
  </si>
  <si>
    <t>Calorimeter double bellows.</t>
  </si>
  <si>
    <t>Copper</t>
  </si>
  <si>
    <t>Wire</t>
  </si>
  <si>
    <t>Sheet metal</t>
  </si>
  <si>
    <t>Hardware</t>
  </si>
  <si>
    <t>Weight of Cu needed at $4.00 per pound.</t>
  </si>
  <si>
    <t>Decon actuals scaled to job.</t>
  </si>
  <si>
    <t>Spools of wire needed.</t>
  </si>
  <si>
    <t>experience.</t>
  </si>
  <si>
    <t>RAD Supplies</t>
  </si>
  <si>
    <t>O rings, tools, general supplies</t>
  </si>
  <si>
    <t>Martin Denault</t>
  </si>
  <si>
    <t>Refer to Primavera Data-Base</t>
  </si>
  <si>
    <t>________________________________________________________</t>
  </si>
  <si>
    <t>Decon 
Actuals</t>
  </si>
  <si>
    <t>Resp.</t>
  </si>
  <si>
    <t>This job includes the activities necessary to refurbish a TFTR Neutral Beam beamline for use on NSTX. This scope includes replacing copper impinged parts as required and refurbishment of the seals, thermocouple wiring, and bellows (cal and spool) as needed.</t>
  </si>
  <si>
    <t>NSTX Beamline 2 Refurbishment</t>
  </si>
  <si>
    <t>Modify to New style</t>
  </si>
  <si>
    <t>Contingency</t>
  </si>
  <si>
    <t>FY10$K</t>
  </si>
  <si>
    <t>HOURS (priced at FY10 rates)</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</si>
</sst>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quot;$&quot;#,##0.000_);[Red]\(&quot;$&quot;#,##0.000\)"/>
    <numFmt numFmtId="179" formatCode="&quot;$&quot;#,##0.0000_);[Red]\(&quot;$&quot;#,##0.0000\)"/>
    <numFmt numFmtId="180" formatCode="&quot;$&quot;#,##0.0_);[Red]\(&quot;$&quot;#,##0.0\)"/>
    <numFmt numFmtId="181" formatCode="_(* #,##0.000_);_(* \(#,##0.000\);_(* &quot;-&quot;??_);_(@_)"/>
    <numFmt numFmtId="182" formatCode="_(* #,##0.000_);_(* \(#,##0.000\);_(* &quot;-&quot;???_);_(@_)"/>
    <numFmt numFmtId="183" formatCode="_(* #,##0.0_);_(* \(#,##0.0\);_(* &quot;-&quot;??_);_(@_)"/>
    <numFmt numFmtId="184" formatCode="_(* #,##0_);_(* \(#,##0\);_(* &quot;-&quot;??_);_(@_)"/>
    <numFmt numFmtId="185" formatCode="&quot;Yes&quot;;&quot;Yes&quot;;&quot;No&quot;"/>
    <numFmt numFmtId="186" formatCode="&quot;True&quot;;&quot;True&quot;;&quot;False&quot;"/>
    <numFmt numFmtId="187" formatCode="&quot;On&quot;;&quot;On&quot;;&quot;Off&quot;"/>
    <numFmt numFmtId="188" formatCode="[$€-2]\ #,##0.00_);[Red]\([$€-2]\ #,##0.00\)"/>
    <numFmt numFmtId="189" formatCode="[$-409]d\-mmm;@"/>
    <numFmt numFmtId="190" formatCode="mmm\-yyyy"/>
    <numFmt numFmtId="191" formatCode="[$-409]dddd\,\ mmmm\ dd\,\ yyyy"/>
    <numFmt numFmtId="192" formatCode="[$-409]mmmm\-yy;@"/>
    <numFmt numFmtId="193" formatCode="[$-409]mmm\-yy;@"/>
    <numFmt numFmtId="194" formatCode="m/d/yy;@"/>
    <numFmt numFmtId="195" formatCode="#,##0.00;[Red]#,##0.00"/>
    <numFmt numFmtId="196" formatCode="#,##0.0"/>
  </numFmts>
  <fonts count="111">
    <font>
      <sz val="10"/>
      <name val="Arial"/>
      <family val="0"/>
    </font>
    <font>
      <b/>
      <sz val="12"/>
      <name val="Arial"/>
      <family val="2"/>
    </font>
    <font>
      <b/>
      <sz val="10"/>
      <name val="Arial"/>
      <family val="2"/>
    </font>
    <font>
      <b/>
      <u val="single"/>
      <sz val="10"/>
      <name val="Arial"/>
      <family val="2"/>
    </font>
    <font>
      <b/>
      <sz val="14"/>
      <name val="Arial"/>
      <family val="2"/>
    </font>
    <font>
      <b/>
      <sz val="16"/>
      <name val="Arial"/>
      <family val="2"/>
    </font>
    <font>
      <sz val="8"/>
      <name val="Arial"/>
      <family val="2"/>
    </font>
    <font>
      <b/>
      <sz val="9"/>
      <name val="Arial"/>
      <family val="2"/>
    </font>
    <font>
      <b/>
      <sz val="8"/>
      <name val="Arial"/>
      <family val="2"/>
    </font>
    <font>
      <sz val="14"/>
      <name val="Arial"/>
      <family val="2"/>
    </font>
    <font>
      <b/>
      <u val="single"/>
      <sz val="12"/>
      <name val="Arial"/>
      <family val="2"/>
    </font>
    <font>
      <u val="single"/>
      <sz val="7.5"/>
      <color indexed="61"/>
      <name val="Arial"/>
      <family val="2"/>
    </font>
    <font>
      <u val="single"/>
      <sz val="7.5"/>
      <color indexed="12"/>
      <name val="Arial"/>
      <family val="2"/>
    </font>
    <font>
      <b/>
      <u val="single"/>
      <sz val="16"/>
      <name val="Arial"/>
      <family val="2"/>
    </font>
    <font>
      <sz val="12"/>
      <name val="Arial"/>
      <family val="2"/>
    </font>
    <font>
      <sz val="16"/>
      <name val="Arial"/>
      <family val="2"/>
    </font>
    <font>
      <sz val="9"/>
      <name val="Times"/>
      <family val="1"/>
    </font>
    <font>
      <sz val="8"/>
      <color indexed="55"/>
      <name val="Times"/>
      <family val="1"/>
    </font>
    <font>
      <sz val="9"/>
      <name val="Helv"/>
      <family val="0"/>
    </font>
    <font>
      <b/>
      <sz val="9"/>
      <name val="Times"/>
      <family val="1"/>
    </font>
    <font>
      <sz val="12"/>
      <name val="Times"/>
      <family val="1"/>
    </font>
    <font>
      <b/>
      <sz val="12"/>
      <name val="Times"/>
      <family val="1"/>
    </font>
    <font>
      <b/>
      <sz val="10"/>
      <color indexed="10"/>
      <name val="Arial"/>
      <family val="2"/>
    </font>
    <font>
      <sz val="10"/>
      <name val="Times"/>
      <family val="1"/>
    </font>
    <font>
      <b/>
      <u val="single"/>
      <sz val="12"/>
      <color indexed="10"/>
      <name val="Times"/>
      <family val="1"/>
    </font>
    <font>
      <b/>
      <u val="single"/>
      <sz val="12"/>
      <name val="Times"/>
      <family val="1"/>
    </font>
    <font>
      <b/>
      <sz val="9"/>
      <color indexed="12"/>
      <name val="Arial"/>
      <family val="2"/>
    </font>
    <font>
      <sz val="9"/>
      <name val="Arial"/>
      <family val="2"/>
    </font>
    <font>
      <b/>
      <sz val="9"/>
      <color indexed="10"/>
      <name val="Arial"/>
      <family val="2"/>
    </font>
    <font>
      <b/>
      <sz val="9"/>
      <color indexed="8"/>
      <name val="Arial"/>
      <family val="2"/>
    </font>
    <font>
      <b/>
      <u val="single"/>
      <sz val="9"/>
      <name val="Arial"/>
      <family val="2"/>
    </font>
    <font>
      <u val="single"/>
      <sz val="9"/>
      <name val="Arial"/>
      <family val="2"/>
    </font>
    <font>
      <b/>
      <u val="single"/>
      <sz val="12"/>
      <color indexed="12"/>
      <name val="Times"/>
      <family val="1"/>
    </font>
    <font>
      <b/>
      <sz val="8"/>
      <color indexed="12"/>
      <name val="Arial"/>
      <family val="2"/>
    </font>
    <font>
      <b/>
      <sz val="8"/>
      <color indexed="10"/>
      <name val="Arial"/>
      <family val="2"/>
    </font>
    <font>
      <sz val="9"/>
      <color indexed="23"/>
      <name val="Times"/>
      <family val="1"/>
    </font>
    <font>
      <b/>
      <sz val="14"/>
      <name val="Times"/>
      <family val="1"/>
    </font>
    <font>
      <b/>
      <u val="single"/>
      <sz val="10"/>
      <color indexed="12"/>
      <name val="Arial"/>
      <family val="2"/>
    </font>
    <font>
      <b/>
      <sz val="10"/>
      <color indexed="12"/>
      <name val="Arial"/>
      <family val="2"/>
    </font>
    <font>
      <b/>
      <sz val="11"/>
      <color indexed="12"/>
      <name val="Arial"/>
      <family val="2"/>
    </font>
    <font>
      <b/>
      <u val="single"/>
      <sz val="11"/>
      <color indexed="12"/>
      <name val="Arial"/>
      <family val="2"/>
    </font>
    <font>
      <b/>
      <sz val="12"/>
      <color indexed="12"/>
      <name val="Arial"/>
      <family val="2"/>
    </font>
    <font>
      <b/>
      <sz val="11"/>
      <name val="Arial"/>
      <family val="2"/>
    </font>
    <font>
      <b/>
      <u val="single"/>
      <sz val="11"/>
      <name val="Times"/>
      <family val="1"/>
    </font>
    <font>
      <b/>
      <sz val="11"/>
      <name val="Times"/>
      <family val="1"/>
    </font>
    <font>
      <b/>
      <sz val="11"/>
      <color indexed="16"/>
      <name val="Times"/>
      <family val="1"/>
    </font>
    <font>
      <b/>
      <sz val="11"/>
      <color indexed="23"/>
      <name val="Times"/>
      <family val="1"/>
    </font>
    <font>
      <b/>
      <sz val="11"/>
      <color indexed="10"/>
      <name val="Arial"/>
      <family val="2"/>
    </font>
    <font>
      <b/>
      <i/>
      <sz val="11"/>
      <color indexed="12"/>
      <name val="Arial"/>
      <family val="2"/>
    </font>
    <font>
      <b/>
      <i/>
      <sz val="14"/>
      <color indexed="12"/>
      <name val="Arial"/>
      <family val="2"/>
    </font>
    <font>
      <i/>
      <sz val="14"/>
      <color indexed="12"/>
      <name val="Arial"/>
      <family val="2"/>
    </font>
    <font>
      <b/>
      <i/>
      <u val="single"/>
      <sz val="12"/>
      <color indexed="12"/>
      <name val="Times"/>
      <family val="1"/>
    </font>
    <font>
      <i/>
      <sz val="9"/>
      <color indexed="12"/>
      <name val="Times"/>
      <family val="1"/>
    </font>
    <font>
      <b/>
      <i/>
      <sz val="9"/>
      <color indexed="12"/>
      <name val="Times"/>
      <family val="1"/>
    </font>
    <font>
      <i/>
      <sz val="9"/>
      <color indexed="12"/>
      <name val="Arial"/>
      <family val="2"/>
    </font>
    <font>
      <b/>
      <i/>
      <sz val="12"/>
      <color indexed="12"/>
      <name val="Times"/>
      <family val="1"/>
    </font>
    <font>
      <i/>
      <sz val="12"/>
      <color indexed="12"/>
      <name val="Times"/>
      <family val="1"/>
    </font>
    <font>
      <b/>
      <i/>
      <sz val="10"/>
      <color indexed="12"/>
      <name val="Arial"/>
      <family val="2"/>
    </font>
    <font>
      <i/>
      <sz val="10"/>
      <color indexed="12"/>
      <name val="Arial"/>
      <family val="2"/>
    </font>
    <font>
      <b/>
      <sz val="9"/>
      <color indexed="23"/>
      <name val="Times"/>
      <family val="1"/>
    </font>
    <font>
      <sz val="8"/>
      <color indexed="10"/>
      <name val="Arial"/>
      <family val="2"/>
    </font>
    <font>
      <sz val="8"/>
      <color indexed="12"/>
      <name val="Arial"/>
      <family val="2"/>
    </font>
    <font>
      <sz val="8"/>
      <name val="Times"/>
      <family val="1"/>
    </font>
    <font>
      <b/>
      <sz val="10"/>
      <color indexed="12"/>
      <name val="Times"/>
      <family val="1"/>
    </font>
    <font>
      <b/>
      <u val="single"/>
      <sz val="14"/>
      <color indexed="16"/>
      <name val="Times"/>
      <family val="1"/>
    </font>
    <font>
      <b/>
      <sz val="14"/>
      <color indexed="12"/>
      <name val="Times"/>
      <family val="1"/>
    </font>
    <font>
      <b/>
      <i/>
      <u val="single"/>
      <sz val="14"/>
      <name val="Times"/>
      <family val="1"/>
    </font>
    <font>
      <b/>
      <i/>
      <u val="single"/>
      <sz val="14"/>
      <color indexed="12"/>
      <name val="Times"/>
      <family val="1"/>
    </font>
    <font>
      <b/>
      <i/>
      <u val="single"/>
      <sz val="14"/>
      <name val="Arial"/>
      <family val="2"/>
    </font>
    <font>
      <sz val="8"/>
      <color indexed="22"/>
      <name val="Times"/>
      <family val="1"/>
    </font>
    <font>
      <b/>
      <u val="single"/>
      <sz val="11"/>
      <name val="Arial"/>
      <family val="2"/>
    </font>
    <font>
      <sz val="8"/>
      <color indexed="9"/>
      <name val="Times"/>
      <family val="1"/>
    </font>
    <font>
      <b/>
      <sz val="8"/>
      <color indexed="63"/>
      <name val="Arial"/>
      <family val="2"/>
    </font>
    <font>
      <b/>
      <sz val="16"/>
      <name val="Times"/>
      <family val="1"/>
    </font>
    <font>
      <sz val="16"/>
      <name val="Times"/>
      <family val="1"/>
    </font>
    <font>
      <b/>
      <i/>
      <sz val="10"/>
      <color indexed="10"/>
      <name val="Arial"/>
      <family val="2"/>
    </font>
    <font>
      <sz val="10"/>
      <color indexed="16"/>
      <name val="Arial"/>
      <family val="2"/>
    </font>
    <font>
      <i/>
      <sz val="10"/>
      <name val="Arial"/>
      <family val="2"/>
    </font>
    <font>
      <sz val="11"/>
      <color indexed="63"/>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8"/>
        <bgColor indexed="64"/>
      </patternFill>
    </fill>
    <fill>
      <patternFill patternType="solid">
        <fgColor indexed="63"/>
        <bgColor indexed="64"/>
      </patternFill>
    </fill>
    <fill>
      <patternFill patternType="solid">
        <fgColor indexed="43"/>
        <bgColor indexed="64"/>
      </patternFill>
    </fill>
    <fill>
      <patternFill patternType="solid">
        <fgColor indexed="45"/>
        <bgColor indexed="64"/>
      </patternFill>
    </fill>
    <fill>
      <patternFill patternType="solid">
        <fgColor indexed="23"/>
        <bgColor indexed="64"/>
      </patternFill>
    </fill>
    <fill>
      <patternFill patternType="solid">
        <fgColor indexed="9"/>
        <bgColor indexed="64"/>
      </patternFill>
    </fill>
    <fill>
      <patternFill patternType="solid">
        <fgColor indexed="47"/>
        <bgColor indexed="64"/>
      </patternFill>
    </fill>
    <fill>
      <patternFill patternType="solid">
        <fgColor indexed="41"/>
        <bgColor indexed="64"/>
      </patternFill>
    </fill>
    <fill>
      <patternFill patternType="solid">
        <fgColor indexed="10"/>
        <bgColor indexed="64"/>
      </patternFill>
    </fill>
    <fill>
      <patternFill patternType="solid">
        <fgColor theme="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color indexed="63"/>
      </top>
      <bottom style="medium"/>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thin"/>
      <right>
        <color indexed="63"/>
      </right>
      <top style="medium"/>
      <bottom style="medium"/>
    </border>
    <border>
      <left style="thin"/>
      <right>
        <color indexed="63"/>
      </right>
      <top>
        <color indexed="63"/>
      </top>
      <bottom style="thin"/>
    </border>
    <border>
      <left style="medium"/>
      <right style="medium"/>
      <top>
        <color indexed="63"/>
      </top>
      <bottom style="medium"/>
    </border>
    <border>
      <left style="medium"/>
      <right>
        <color indexed="63"/>
      </right>
      <top style="medium"/>
      <bottom style="medium"/>
    </border>
    <border>
      <left style="thin"/>
      <right style="thin"/>
      <top>
        <color indexed="63"/>
      </top>
      <bottom style="medium"/>
    </border>
    <border>
      <left style="thin"/>
      <right style="medium"/>
      <top>
        <color indexed="63"/>
      </top>
      <bottom style="medium"/>
    </border>
    <border>
      <left style="medium"/>
      <right style="thin"/>
      <top>
        <color indexed="63"/>
      </top>
      <bottom style="medium"/>
    </border>
    <border>
      <left style="thin"/>
      <right>
        <color indexed="63"/>
      </right>
      <top>
        <color indexed="63"/>
      </top>
      <bottom style="medium"/>
    </border>
    <border>
      <left style="thin"/>
      <right style="thin"/>
      <top style="thin"/>
      <bottom style="thin"/>
    </border>
    <border>
      <left style="medium"/>
      <right style="medium"/>
      <top>
        <color indexed="63"/>
      </top>
      <bottom>
        <color indexed="63"/>
      </bottom>
    </border>
    <border>
      <left style="medium"/>
      <right style="medium"/>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4" fillId="2" borderId="0" applyNumberFormat="0" applyBorder="0" applyAlignment="0" applyProtection="0"/>
    <xf numFmtId="0" fontId="94" fillId="3" borderId="0" applyNumberFormat="0" applyBorder="0" applyAlignment="0" applyProtection="0"/>
    <xf numFmtId="0" fontId="94" fillId="4" borderId="0" applyNumberFormat="0" applyBorder="0" applyAlignment="0" applyProtection="0"/>
    <xf numFmtId="0" fontId="94" fillId="5" borderId="0" applyNumberFormat="0" applyBorder="0" applyAlignment="0" applyProtection="0"/>
    <xf numFmtId="0" fontId="94" fillId="6" borderId="0" applyNumberFormat="0" applyBorder="0" applyAlignment="0" applyProtection="0"/>
    <xf numFmtId="0" fontId="94" fillId="7" borderId="0" applyNumberFormat="0" applyBorder="0" applyAlignment="0" applyProtection="0"/>
    <xf numFmtId="0" fontId="94" fillId="8" borderId="0" applyNumberFormat="0" applyBorder="0" applyAlignment="0" applyProtection="0"/>
    <xf numFmtId="0" fontId="94" fillId="9" borderId="0" applyNumberFormat="0" applyBorder="0" applyAlignment="0" applyProtection="0"/>
    <xf numFmtId="0" fontId="94" fillId="10" borderId="0" applyNumberFormat="0" applyBorder="0" applyAlignment="0" applyProtection="0"/>
    <xf numFmtId="0" fontId="94" fillId="11" borderId="0" applyNumberFormat="0" applyBorder="0" applyAlignment="0" applyProtection="0"/>
    <xf numFmtId="0" fontId="94" fillId="12" borderId="0" applyNumberFormat="0" applyBorder="0" applyAlignment="0" applyProtection="0"/>
    <xf numFmtId="0" fontId="94" fillId="13" borderId="0" applyNumberFormat="0" applyBorder="0" applyAlignment="0" applyProtection="0"/>
    <xf numFmtId="0" fontId="95" fillId="14" borderId="0" applyNumberFormat="0" applyBorder="0" applyAlignment="0" applyProtection="0"/>
    <xf numFmtId="0" fontId="95" fillId="15" borderId="0" applyNumberFormat="0" applyBorder="0" applyAlignment="0" applyProtection="0"/>
    <xf numFmtId="0" fontId="95" fillId="16" borderId="0" applyNumberFormat="0" applyBorder="0" applyAlignment="0" applyProtection="0"/>
    <xf numFmtId="0" fontId="95" fillId="17" borderId="0" applyNumberFormat="0" applyBorder="0" applyAlignment="0" applyProtection="0"/>
    <xf numFmtId="0" fontId="95" fillId="18" borderId="0" applyNumberFormat="0" applyBorder="0" applyAlignment="0" applyProtection="0"/>
    <xf numFmtId="0" fontId="95" fillId="19" borderId="0" applyNumberFormat="0" applyBorder="0" applyAlignment="0" applyProtection="0"/>
    <xf numFmtId="0" fontId="95" fillId="20" borderId="0" applyNumberFormat="0" applyBorder="0" applyAlignment="0" applyProtection="0"/>
    <xf numFmtId="0" fontId="95" fillId="21" borderId="0" applyNumberFormat="0" applyBorder="0" applyAlignment="0" applyProtection="0"/>
    <xf numFmtId="0" fontId="95" fillId="22" borderId="0" applyNumberFormat="0" applyBorder="0" applyAlignment="0" applyProtection="0"/>
    <xf numFmtId="0" fontId="95" fillId="23" borderId="0" applyNumberFormat="0" applyBorder="0" applyAlignment="0" applyProtection="0"/>
    <xf numFmtId="0" fontId="95" fillId="24" borderId="0" applyNumberFormat="0" applyBorder="0" applyAlignment="0" applyProtection="0"/>
    <xf numFmtId="0" fontId="95" fillId="25" borderId="0" applyNumberFormat="0" applyBorder="0" applyAlignment="0" applyProtection="0"/>
    <xf numFmtId="0" fontId="96" fillId="26" borderId="0" applyNumberFormat="0" applyBorder="0" applyAlignment="0" applyProtection="0"/>
    <xf numFmtId="0" fontId="97" fillId="27" borderId="1" applyNumberFormat="0" applyAlignment="0" applyProtection="0"/>
    <xf numFmtId="0" fontId="9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9" fillId="0" borderId="0" applyNumberFormat="0" applyFill="0" applyBorder="0" applyAlignment="0" applyProtection="0"/>
    <xf numFmtId="0" fontId="11" fillId="0" borderId="0" applyNumberFormat="0" applyFill="0" applyBorder="0" applyAlignment="0" applyProtection="0"/>
    <xf numFmtId="0" fontId="100" fillId="29" borderId="0" applyNumberFormat="0" applyBorder="0" applyAlignment="0" applyProtection="0"/>
    <xf numFmtId="0" fontId="101" fillId="0" borderId="3" applyNumberFormat="0" applyFill="0" applyAlignment="0" applyProtection="0"/>
    <xf numFmtId="0" fontId="102" fillId="0" borderId="4" applyNumberFormat="0" applyFill="0" applyAlignment="0" applyProtection="0"/>
    <xf numFmtId="0" fontId="103" fillId="0" borderId="5" applyNumberFormat="0" applyFill="0" applyAlignment="0" applyProtection="0"/>
    <xf numFmtId="0" fontId="103" fillId="0" borderId="0" applyNumberFormat="0" applyFill="0" applyBorder="0" applyAlignment="0" applyProtection="0"/>
    <xf numFmtId="0" fontId="12" fillId="0" borderId="0" applyNumberFormat="0" applyFill="0" applyBorder="0" applyAlignment="0" applyProtection="0"/>
    <xf numFmtId="0" fontId="104" fillId="30" borderId="1" applyNumberFormat="0" applyAlignment="0" applyProtection="0"/>
    <xf numFmtId="0" fontId="105" fillId="0" borderId="6" applyNumberFormat="0" applyFill="0" applyAlignment="0" applyProtection="0"/>
    <xf numFmtId="0" fontId="106" fillId="31" borderId="0" applyNumberFormat="0" applyBorder="0" applyAlignment="0" applyProtection="0"/>
    <xf numFmtId="0" fontId="0" fillId="0" borderId="0">
      <alignment/>
      <protection locked="0"/>
    </xf>
    <xf numFmtId="0" fontId="0" fillId="32" borderId="7" applyNumberFormat="0" applyFont="0" applyAlignment="0" applyProtection="0"/>
    <xf numFmtId="0" fontId="107" fillId="27" borderId="8" applyNumberFormat="0" applyAlignment="0" applyProtection="0"/>
    <xf numFmtId="9" fontId="0" fillId="0" borderId="0" applyFont="0" applyFill="0" applyBorder="0" applyAlignment="0" applyProtection="0"/>
    <xf numFmtId="0" fontId="108" fillId="0" borderId="0" applyNumberFormat="0" applyFill="0" applyBorder="0" applyAlignment="0" applyProtection="0"/>
    <xf numFmtId="0" fontId="109" fillId="0" borderId="9" applyNumberFormat="0" applyFill="0" applyAlignment="0" applyProtection="0"/>
    <xf numFmtId="0" fontId="110" fillId="0" borderId="0" applyNumberFormat="0" applyFill="0" applyBorder="0" applyAlignment="0" applyProtection="0"/>
  </cellStyleXfs>
  <cellXfs count="420">
    <xf numFmtId="0" fontId="0" fillId="0" borderId="0" xfId="0" applyAlignment="1">
      <alignment/>
    </xf>
    <xf numFmtId="0" fontId="2" fillId="0" borderId="0" xfId="0" applyFont="1" applyAlignment="1">
      <alignment/>
    </xf>
    <xf numFmtId="0" fontId="0" fillId="0" borderId="0" xfId="0" applyAlignment="1">
      <alignment horizontal="centerContinuous"/>
    </xf>
    <xf numFmtId="0" fontId="0" fillId="0" borderId="0" xfId="0" applyAlignment="1">
      <alignment horizontal="center"/>
    </xf>
    <xf numFmtId="0" fontId="2" fillId="0" borderId="0" xfId="0" applyFont="1" applyAlignment="1">
      <alignment horizontal="center"/>
    </xf>
    <xf numFmtId="0" fontId="0" fillId="0" borderId="0" xfId="0" applyFill="1" applyAlignment="1">
      <alignment/>
    </xf>
    <xf numFmtId="0" fontId="5" fillId="0" borderId="0" xfId="0" applyFont="1" applyAlignment="1">
      <alignment/>
    </xf>
    <xf numFmtId="0" fontId="0" fillId="0" borderId="0" xfId="0" applyAlignment="1">
      <alignment/>
    </xf>
    <xf numFmtId="0" fontId="0" fillId="33" borderId="0" xfId="0" applyFill="1" applyAlignment="1">
      <alignment/>
    </xf>
    <xf numFmtId="0" fontId="1" fillId="0" borderId="0" xfId="0" applyFont="1" applyAlignment="1">
      <alignment/>
    </xf>
    <xf numFmtId="0" fontId="10" fillId="0" borderId="0" xfId="0" applyFont="1" applyAlignment="1">
      <alignment/>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centerContinuous"/>
    </xf>
    <xf numFmtId="0" fontId="3" fillId="0" borderId="0" xfId="0" applyFont="1" applyAlignment="1">
      <alignment horizontal="center" wrapText="1"/>
    </xf>
    <xf numFmtId="0" fontId="2" fillId="0" borderId="0" xfId="0" applyFont="1" applyAlignment="1" quotePrefix="1">
      <alignment horizontal="center"/>
    </xf>
    <xf numFmtId="0" fontId="13" fillId="0" borderId="10" xfId="57" applyFont="1" applyBorder="1" applyAlignment="1">
      <alignment horizontal="centerContinuous"/>
      <protection locked="0"/>
    </xf>
    <xf numFmtId="0" fontId="0" fillId="0" borderId="11" xfId="57" applyBorder="1" applyAlignment="1">
      <alignment horizontal="centerContinuous"/>
      <protection locked="0"/>
    </xf>
    <xf numFmtId="0" fontId="0" fillId="0" borderId="0" xfId="57">
      <alignment/>
      <protection locked="0"/>
    </xf>
    <xf numFmtId="0" fontId="2" fillId="0" borderId="12" xfId="57" applyFont="1" applyBorder="1">
      <alignment/>
      <protection locked="0"/>
    </xf>
    <xf numFmtId="0" fontId="5" fillId="0" borderId="13" xfId="57" applyFont="1" applyBorder="1">
      <alignment/>
      <protection locked="0"/>
    </xf>
    <xf numFmtId="0" fontId="1" fillId="0" borderId="13" xfId="0" applyFont="1" applyBorder="1" applyAlignment="1">
      <alignment/>
    </xf>
    <xf numFmtId="0" fontId="0" fillId="0" borderId="13" xfId="57" applyBorder="1">
      <alignment/>
      <protection locked="0"/>
    </xf>
    <xf numFmtId="0" fontId="0" fillId="0" borderId="0" xfId="57" applyAlignment="1">
      <alignment horizontal="left" vertical="top" wrapText="1"/>
      <protection locked="0"/>
    </xf>
    <xf numFmtId="0" fontId="0" fillId="0" borderId="13" xfId="57" applyFont="1" applyBorder="1" applyAlignment="1">
      <alignment horizontal="left"/>
      <protection locked="0"/>
    </xf>
    <xf numFmtId="0" fontId="0" fillId="0" borderId="13" xfId="57" applyBorder="1" applyAlignment="1">
      <alignment horizontal="left"/>
      <protection locked="0"/>
    </xf>
    <xf numFmtId="0" fontId="2" fillId="0" borderId="14" xfId="57" applyFont="1" applyBorder="1">
      <alignment/>
      <protection locked="0"/>
    </xf>
    <xf numFmtId="0" fontId="0" fillId="0" borderId="15" xfId="57" applyBorder="1" applyAlignment="1">
      <alignment horizontal="left"/>
      <protection locked="0"/>
    </xf>
    <xf numFmtId="0" fontId="2" fillId="0" borderId="0" xfId="57" applyFont="1">
      <alignment/>
      <protection locked="0"/>
    </xf>
    <xf numFmtId="0" fontId="0" fillId="0" borderId="0" xfId="57" applyAlignment="1">
      <alignment horizontal="left"/>
      <protection locked="0"/>
    </xf>
    <xf numFmtId="0" fontId="14" fillId="0" borderId="0" xfId="0" applyFont="1" applyAlignment="1">
      <alignment/>
    </xf>
    <xf numFmtId="0" fontId="16" fillId="0" borderId="0" xfId="0" applyFont="1" applyAlignment="1">
      <alignment/>
    </xf>
    <xf numFmtId="0" fontId="15" fillId="0" borderId="0" xfId="0" applyFont="1" applyAlignment="1">
      <alignment/>
    </xf>
    <xf numFmtId="0" fontId="9" fillId="33" borderId="0" xfId="0" applyFont="1" applyFill="1" applyAlignment="1">
      <alignment/>
    </xf>
    <xf numFmtId="0" fontId="16" fillId="0" borderId="0" xfId="0" applyFont="1" applyAlignment="1">
      <alignment wrapText="1"/>
    </xf>
    <xf numFmtId="0" fontId="16" fillId="34" borderId="0" xfId="0" applyFont="1" applyFill="1" applyAlignment="1">
      <alignment/>
    </xf>
    <xf numFmtId="166" fontId="16" fillId="0" borderId="0" xfId="0" applyNumberFormat="1" applyFont="1" applyAlignment="1">
      <alignment/>
    </xf>
    <xf numFmtId="0" fontId="16" fillId="0" borderId="0" xfId="0" applyFont="1" applyFill="1" applyAlignment="1">
      <alignment/>
    </xf>
    <xf numFmtId="0" fontId="18" fillId="34" borderId="0" xfId="0" applyFont="1" applyFill="1" applyAlignment="1">
      <alignment/>
    </xf>
    <xf numFmtId="0" fontId="19" fillId="0" borderId="0" xfId="0" applyFont="1" applyFill="1" applyAlignment="1">
      <alignment/>
    </xf>
    <xf numFmtId="0" fontId="0" fillId="0" borderId="0" xfId="57" applyFont="1">
      <alignment/>
      <protection locked="0"/>
    </xf>
    <xf numFmtId="0" fontId="0" fillId="0" borderId="13" xfId="0" applyFont="1" applyBorder="1" applyAlignment="1">
      <alignment vertical="top" wrapText="1"/>
    </xf>
    <xf numFmtId="0" fontId="20" fillId="0" borderId="0" xfId="0" applyFont="1" applyAlignment="1">
      <alignment/>
    </xf>
    <xf numFmtId="0" fontId="20" fillId="0" borderId="0" xfId="0" applyFont="1" applyFill="1" applyAlignment="1">
      <alignment/>
    </xf>
    <xf numFmtId="0" fontId="2" fillId="0" borderId="0" xfId="0" applyFont="1" applyFill="1" applyAlignment="1">
      <alignment/>
    </xf>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vertical="top"/>
    </xf>
    <xf numFmtId="0" fontId="0" fillId="0" borderId="0" xfId="0" applyFont="1" applyAlignment="1">
      <alignment vertical="top"/>
    </xf>
    <xf numFmtId="0" fontId="2" fillId="0" borderId="16" xfId="0" applyFont="1" applyBorder="1" applyAlignment="1">
      <alignment horizontal="center"/>
    </xf>
    <xf numFmtId="0" fontId="0" fillId="0" borderId="0" xfId="0" applyFont="1" applyBorder="1" applyAlignment="1">
      <alignment horizontal="center" wrapText="1"/>
    </xf>
    <xf numFmtId="0" fontId="0" fillId="0" borderId="0" xfId="0" applyFont="1" applyBorder="1" applyAlignment="1">
      <alignment wrapText="1"/>
    </xf>
    <xf numFmtId="0" fontId="1" fillId="0" borderId="12" xfId="0" applyFont="1" applyBorder="1" applyAlignment="1">
      <alignment/>
    </xf>
    <xf numFmtId="0" fontId="2" fillId="0" borderId="17" xfId="0" applyFont="1" applyBorder="1" applyAlignment="1">
      <alignment horizontal="center" wrapText="1"/>
    </xf>
    <xf numFmtId="0" fontId="23" fillId="0" borderId="0" xfId="0" applyFont="1" applyFill="1" applyAlignment="1">
      <alignment textRotation="91"/>
    </xf>
    <xf numFmtId="0" fontId="19" fillId="0" borderId="0" xfId="0" applyFont="1" applyAlignment="1">
      <alignment horizontal="center" wrapText="1"/>
    </xf>
    <xf numFmtId="0" fontId="4" fillId="0" borderId="0" xfId="0" applyFont="1" applyAlignment="1">
      <alignment/>
    </xf>
    <xf numFmtId="0" fontId="4" fillId="0" borderId="0" xfId="0" applyFont="1" applyBorder="1" applyAlignment="1">
      <alignment/>
    </xf>
    <xf numFmtId="0" fontId="2" fillId="0" borderId="0" xfId="0" applyFont="1" applyBorder="1" applyAlignment="1">
      <alignment horizontal="center"/>
    </xf>
    <xf numFmtId="0" fontId="2" fillId="0" borderId="0" xfId="0" applyFont="1" applyBorder="1" applyAlignment="1">
      <alignment horizontal="center" wrapText="1"/>
    </xf>
    <xf numFmtId="0" fontId="2" fillId="0" borderId="0" xfId="0" applyFont="1" applyFill="1" applyAlignment="1">
      <alignment horizontal="center" wrapText="1"/>
    </xf>
    <xf numFmtId="9" fontId="2" fillId="0" borderId="0" xfId="0" applyNumberFormat="1" applyFont="1" applyFill="1" applyAlignment="1">
      <alignment/>
    </xf>
    <xf numFmtId="0" fontId="2" fillId="0" borderId="0" xfId="0" applyFont="1" applyFill="1" applyAlignment="1">
      <alignment horizontal="center"/>
    </xf>
    <xf numFmtId="0" fontId="27" fillId="0" borderId="0" xfId="0" applyFont="1" applyAlignment="1">
      <alignment/>
    </xf>
    <xf numFmtId="166" fontId="28" fillId="0" borderId="0" xfId="0" applyNumberFormat="1" applyFont="1" applyAlignment="1">
      <alignment wrapText="1"/>
    </xf>
    <xf numFmtId="166" fontId="28" fillId="0" borderId="0" xfId="0" applyNumberFormat="1" applyFont="1" applyAlignment="1">
      <alignment/>
    </xf>
    <xf numFmtId="166" fontId="29" fillId="0" borderId="0" xfId="0" applyNumberFormat="1" applyFont="1" applyAlignment="1">
      <alignment/>
    </xf>
    <xf numFmtId="0" fontId="7" fillId="0" borderId="0" xfId="0" applyFont="1" applyAlignment="1">
      <alignment horizontal="center"/>
    </xf>
    <xf numFmtId="0" fontId="19" fillId="35" borderId="0" xfId="0" applyFont="1" applyFill="1" applyAlignment="1">
      <alignment horizontal="center"/>
    </xf>
    <xf numFmtId="0" fontId="2" fillId="0" borderId="0" xfId="0" applyFont="1" applyAlignment="1" quotePrefix="1">
      <alignment/>
    </xf>
    <xf numFmtId="0" fontId="4" fillId="0" borderId="12" xfId="0" applyFont="1" applyBorder="1" applyAlignment="1">
      <alignment/>
    </xf>
    <xf numFmtId="0" fontId="16" fillId="33" borderId="0" xfId="0" applyFont="1" applyFill="1" applyAlignment="1">
      <alignment/>
    </xf>
    <xf numFmtId="0" fontId="35" fillId="35" borderId="0" xfId="0" applyFont="1" applyFill="1" applyAlignment="1">
      <alignment/>
    </xf>
    <xf numFmtId="194" fontId="6" fillId="35" borderId="0" xfId="0" applyNumberFormat="1" applyFont="1" applyFill="1" applyAlignment="1">
      <alignment/>
    </xf>
    <xf numFmtId="14" fontId="6" fillId="35" borderId="0" xfId="0" applyNumberFormat="1" applyFont="1" applyFill="1" applyAlignment="1">
      <alignment horizontal="left"/>
    </xf>
    <xf numFmtId="0" fontId="63" fillId="33" borderId="18" xfId="0" applyFont="1" applyFill="1" applyBorder="1" applyAlignment="1">
      <alignment horizontal="center" wrapText="1"/>
    </xf>
    <xf numFmtId="0" fontId="35" fillId="33" borderId="0" xfId="0" applyFont="1" applyFill="1" applyAlignment="1">
      <alignment/>
    </xf>
    <xf numFmtId="0" fontId="59" fillId="33" borderId="0" xfId="0" applyFont="1" applyFill="1" applyAlignment="1">
      <alignment/>
    </xf>
    <xf numFmtId="194" fontId="0" fillId="33" borderId="0" xfId="0" applyNumberFormat="1" applyFill="1" applyAlignment="1">
      <alignment/>
    </xf>
    <xf numFmtId="14" fontId="2" fillId="33" borderId="0" xfId="0" applyNumberFormat="1" applyFont="1" applyFill="1" applyAlignment="1">
      <alignment horizontal="left"/>
    </xf>
    <xf numFmtId="0" fontId="19" fillId="33" borderId="0" xfId="0" applyFont="1" applyFill="1" applyAlignment="1">
      <alignment horizontal="center"/>
    </xf>
    <xf numFmtId="0" fontId="20" fillId="33" borderId="0" xfId="0" applyFont="1" applyFill="1" applyAlignment="1">
      <alignment/>
    </xf>
    <xf numFmtId="0" fontId="39" fillId="33" borderId="0" xfId="0" applyFont="1" applyFill="1" applyBorder="1" applyAlignment="1">
      <alignment/>
    </xf>
    <xf numFmtId="0" fontId="39" fillId="33" borderId="0" xfId="0" applyFont="1" applyFill="1" applyBorder="1" applyAlignment="1">
      <alignment/>
    </xf>
    <xf numFmtId="0" fontId="22" fillId="33" borderId="0" xfId="0" applyFont="1" applyFill="1" applyBorder="1" applyAlignment="1">
      <alignment/>
    </xf>
    <xf numFmtId="0" fontId="0" fillId="33" borderId="0" xfId="0" applyFill="1" applyAlignment="1">
      <alignment horizontal="left"/>
    </xf>
    <xf numFmtId="14" fontId="0" fillId="33" borderId="0" xfId="0" applyNumberFormat="1" applyFill="1" applyAlignment="1">
      <alignment horizontal="left"/>
    </xf>
    <xf numFmtId="0" fontId="65" fillId="33" borderId="10" xfId="0" applyFont="1" applyFill="1" applyBorder="1" applyAlignment="1">
      <alignment horizontal="centerContinuous"/>
    </xf>
    <xf numFmtId="0" fontId="65" fillId="33" borderId="11" xfId="0" applyFont="1" applyFill="1" applyBorder="1" applyAlignment="1">
      <alignment horizontal="centerContinuous"/>
    </xf>
    <xf numFmtId="0" fontId="25" fillId="36" borderId="19" xfId="0" applyFont="1" applyFill="1" applyBorder="1" applyAlignment="1">
      <alignment horizontal="centerContinuous"/>
    </xf>
    <xf numFmtId="0" fontId="25" fillId="36" borderId="20" xfId="0" applyFont="1" applyFill="1" applyBorder="1" applyAlignment="1">
      <alignment/>
    </xf>
    <xf numFmtId="0" fontId="0" fillId="0" borderId="0" xfId="0" applyFont="1" applyAlignment="1">
      <alignment/>
    </xf>
    <xf numFmtId="0" fontId="70" fillId="0" borderId="0" xfId="0" applyFont="1" applyAlignment="1">
      <alignment/>
    </xf>
    <xf numFmtId="0" fontId="0" fillId="0" borderId="13" xfId="57" applyFont="1" applyBorder="1">
      <alignment/>
      <protection locked="0"/>
    </xf>
    <xf numFmtId="0" fontId="0" fillId="0" borderId="0" xfId="0" applyAlignment="1" applyProtection="1">
      <alignment/>
      <protection locked="0"/>
    </xf>
    <xf numFmtId="0" fontId="4" fillId="0" borderId="0" xfId="0" applyFont="1" applyAlignment="1" applyProtection="1">
      <alignment/>
      <protection locked="0"/>
    </xf>
    <xf numFmtId="0" fontId="42" fillId="0" borderId="0" xfId="0" applyFont="1" applyAlignment="1" applyProtection="1">
      <alignment/>
      <protection locked="0"/>
    </xf>
    <xf numFmtId="0" fontId="49" fillId="0" borderId="0" xfId="0" applyFont="1" applyFill="1" applyAlignment="1" applyProtection="1">
      <alignment/>
      <protection locked="0"/>
    </xf>
    <xf numFmtId="0" fontId="15" fillId="0" borderId="0" xfId="0" applyFont="1" applyAlignment="1" applyProtection="1">
      <alignment/>
      <protection locked="0"/>
    </xf>
    <xf numFmtId="0" fontId="4" fillId="0" borderId="0" xfId="0" applyFont="1" applyBorder="1" applyAlignment="1" applyProtection="1">
      <alignment/>
      <protection locked="0"/>
    </xf>
    <xf numFmtId="0" fontId="42" fillId="0" borderId="0" xfId="0" applyFont="1" applyBorder="1" applyAlignment="1" applyProtection="1">
      <alignment/>
      <protection locked="0"/>
    </xf>
    <xf numFmtId="0" fontId="49" fillId="0" borderId="0" xfId="0" applyFont="1" applyFill="1" applyBorder="1" applyAlignment="1" applyProtection="1">
      <alignment/>
      <protection locked="0"/>
    </xf>
    <xf numFmtId="0" fontId="0" fillId="33" borderId="0" xfId="0" applyFill="1" applyAlignment="1" applyProtection="1">
      <alignment/>
      <protection locked="0"/>
    </xf>
    <xf numFmtId="0" fontId="9" fillId="33" borderId="0" xfId="0" applyFont="1" applyFill="1" applyAlignment="1" applyProtection="1">
      <alignment/>
      <protection locked="0"/>
    </xf>
    <xf numFmtId="0" fontId="42" fillId="33" borderId="0" xfId="0" applyFont="1" applyFill="1" applyAlignment="1" applyProtection="1">
      <alignment/>
      <protection locked="0"/>
    </xf>
    <xf numFmtId="0" fontId="16" fillId="36" borderId="10" xfId="0" applyFont="1" applyFill="1" applyBorder="1" applyAlignment="1" applyProtection="1">
      <alignment/>
      <protection locked="0"/>
    </xf>
    <xf numFmtId="0" fontId="16" fillId="36" borderId="21" xfId="0" applyFont="1" applyFill="1" applyBorder="1" applyAlignment="1" applyProtection="1">
      <alignment/>
      <protection locked="0"/>
    </xf>
    <xf numFmtId="0" fontId="16" fillId="36" borderId="11" xfId="0" applyFont="1" applyFill="1" applyBorder="1" applyAlignment="1" applyProtection="1">
      <alignment/>
      <protection locked="0"/>
    </xf>
    <xf numFmtId="0" fontId="43" fillId="36" borderId="21" xfId="0" applyFont="1" applyFill="1" applyBorder="1" applyAlignment="1" applyProtection="1">
      <alignment horizontal="centerContinuous"/>
      <protection locked="0"/>
    </xf>
    <xf numFmtId="0" fontId="51" fillId="36" borderId="21" xfId="0" applyFont="1" applyFill="1" applyBorder="1" applyAlignment="1" applyProtection="1">
      <alignment horizontal="centerContinuous"/>
      <protection locked="0"/>
    </xf>
    <xf numFmtId="0" fontId="16" fillId="36" borderId="12" xfId="0" applyFont="1" applyFill="1" applyBorder="1" applyAlignment="1" applyProtection="1">
      <alignment/>
      <protection locked="0"/>
    </xf>
    <xf numFmtId="0" fontId="66" fillId="36" borderId="0" xfId="0" applyFont="1" applyFill="1" applyBorder="1" applyAlignment="1" applyProtection="1">
      <alignment horizontal="centerContinuous"/>
      <protection locked="0"/>
    </xf>
    <xf numFmtId="0" fontId="66" fillId="36" borderId="13" xfId="0" applyFont="1" applyFill="1" applyBorder="1" applyAlignment="1" applyProtection="1">
      <alignment horizontal="centerContinuous"/>
      <protection locked="0"/>
    </xf>
    <xf numFmtId="0" fontId="66" fillId="36" borderId="19" xfId="0" applyFont="1" applyFill="1" applyBorder="1" applyAlignment="1" applyProtection="1">
      <alignment horizontal="centerContinuous"/>
      <protection locked="0"/>
    </xf>
    <xf numFmtId="0" fontId="67" fillId="36" borderId="22" xfId="0" applyFont="1" applyFill="1" applyBorder="1" applyAlignment="1" applyProtection="1">
      <alignment horizontal="centerContinuous" wrapText="1"/>
      <protection locked="0"/>
    </xf>
    <xf numFmtId="0" fontId="67" fillId="36" borderId="19" xfId="0" applyFont="1" applyFill="1" applyBorder="1" applyAlignment="1" applyProtection="1">
      <alignment horizontal="centerContinuous" wrapText="1"/>
      <protection locked="0"/>
    </xf>
    <xf numFmtId="0" fontId="67" fillId="36" borderId="18" xfId="0" applyFont="1" applyFill="1" applyBorder="1" applyAlignment="1" applyProtection="1">
      <alignment horizontal="centerContinuous" wrapText="1"/>
      <protection locked="0"/>
    </xf>
    <xf numFmtId="0" fontId="16" fillId="0" borderId="18" xfId="0" applyFont="1" applyBorder="1" applyAlignment="1" applyProtection="1">
      <alignment wrapText="1"/>
      <protection locked="0"/>
    </xf>
    <xf numFmtId="0" fontId="19" fillId="36" borderId="18" xfId="0" applyFont="1" applyFill="1" applyBorder="1" applyAlignment="1" applyProtection="1">
      <alignment horizontal="centerContinuous" wrapText="1"/>
      <protection locked="0"/>
    </xf>
    <xf numFmtId="0" fontId="19" fillId="36" borderId="17" xfId="0" applyFont="1" applyFill="1" applyBorder="1" applyAlignment="1" applyProtection="1">
      <alignment horizontal="centerContinuous" wrapText="1"/>
      <protection locked="0"/>
    </xf>
    <xf numFmtId="0" fontId="45" fillId="36" borderId="17" xfId="0" applyFont="1" applyFill="1" applyBorder="1" applyAlignment="1" applyProtection="1">
      <alignment horizontal="center" wrapText="1"/>
      <protection locked="0"/>
    </xf>
    <xf numFmtId="0" fontId="53" fillId="36" borderId="23" xfId="0" applyFont="1" applyFill="1" applyBorder="1" applyAlignment="1" applyProtection="1">
      <alignment horizontal="centerContinuous" wrapText="1"/>
      <protection locked="0"/>
    </xf>
    <xf numFmtId="0" fontId="53" fillId="36" borderId="16" xfId="0" applyFont="1" applyFill="1" applyBorder="1" applyAlignment="1" applyProtection="1">
      <alignment horizontal="centerContinuous" wrapText="1"/>
      <protection locked="0"/>
    </xf>
    <xf numFmtId="0" fontId="45" fillId="36" borderId="24" xfId="0" applyFont="1" applyFill="1" applyBorder="1" applyAlignment="1" applyProtection="1">
      <alignment horizontal="centerContinuous" wrapText="1"/>
      <protection locked="0"/>
    </xf>
    <xf numFmtId="0" fontId="16" fillId="34" borderId="0" xfId="0" applyFont="1" applyFill="1" applyAlignment="1" applyProtection="1">
      <alignment/>
      <protection locked="0"/>
    </xf>
    <xf numFmtId="0" fontId="16" fillId="34" borderId="0" xfId="0" applyFont="1" applyFill="1" applyAlignment="1" applyProtection="1">
      <alignment wrapText="1"/>
      <protection locked="0"/>
    </xf>
    <xf numFmtId="0" fontId="16" fillId="33" borderId="0" xfId="0" applyFont="1" applyFill="1" applyAlignment="1" applyProtection="1">
      <alignment/>
      <protection locked="0"/>
    </xf>
    <xf numFmtId="0" fontId="46" fillId="33" borderId="0" xfId="0" applyFont="1" applyFill="1" applyAlignment="1" applyProtection="1">
      <alignment/>
      <protection locked="0"/>
    </xf>
    <xf numFmtId="0" fontId="52" fillId="33" borderId="0" xfId="0" applyFont="1" applyFill="1" applyAlignment="1" applyProtection="1">
      <alignment/>
      <protection locked="0"/>
    </xf>
    <xf numFmtId="0" fontId="7" fillId="0" borderId="0" xfId="0" applyFont="1" applyAlignment="1" applyProtection="1">
      <alignment horizontal="center"/>
      <protection locked="0"/>
    </xf>
    <xf numFmtId="0" fontId="27" fillId="0" borderId="0" xfId="0" applyFont="1" applyAlignment="1" applyProtection="1">
      <alignment/>
      <protection locked="0"/>
    </xf>
    <xf numFmtId="0" fontId="30" fillId="0" borderId="0" xfId="0" applyFont="1" applyAlignment="1" applyProtection="1">
      <alignment/>
      <protection locked="0"/>
    </xf>
    <xf numFmtId="184" fontId="42" fillId="0" borderId="0" xfId="42" applyNumberFormat="1" applyFont="1" applyAlignment="1" applyProtection="1">
      <alignment/>
      <protection locked="0"/>
    </xf>
    <xf numFmtId="184" fontId="54" fillId="0" borderId="0" xfId="42" applyNumberFormat="1" applyFont="1" applyFill="1" applyAlignment="1" applyProtection="1">
      <alignment/>
      <protection locked="0"/>
    </xf>
    <xf numFmtId="194" fontId="0" fillId="0" borderId="0" xfId="0" applyNumberFormat="1" applyAlignment="1" applyProtection="1">
      <alignment/>
      <protection locked="0"/>
    </xf>
    <xf numFmtId="0" fontId="54" fillId="0" borderId="0" xfId="0" applyFont="1" applyFill="1" applyAlignment="1" applyProtection="1">
      <alignment/>
      <protection locked="0"/>
    </xf>
    <xf numFmtId="0" fontId="30" fillId="0" borderId="0" xfId="0" applyFont="1" applyFill="1" applyAlignment="1" applyProtection="1">
      <alignment/>
      <protection locked="0"/>
    </xf>
    <xf numFmtId="0" fontId="27" fillId="0" borderId="0" xfId="0" applyFont="1" applyFill="1" applyAlignment="1" applyProtection="1">
      <alignment/>
      <protection locked="0"/>
    </xf>
    <xf numFmtId="0" fontId="26" fillId="0" borderId="0" xfId="0" applyFont="1" applyAlignment="1" applyProtection="1">
      <alignment/>
      <protection locked="0"/>
    </xf>
    <xf numFmtId="0" fontId="31" fillId="0" borderId="0" xfId="0" applyFont="1" applyAlignment="1" applyProtection="1">
      <alignment/>
      <protection locked="0"/>
    </xf>
    <xf numFmtId="0" fontId="16" fillId="0" borderId="0" xfId="0" applyFont="1" applyAlignment="1" applyProtection="1">
      <alignment/>
      <protection locked="0"/>
    </xf>
    <xf numFmtId="0" fontId="44" fillId="0" borderId="0" xfId="0" applyFont="1" applyAlignment="1" applyProtection="1">
      <alignment/>
      <protection locked="0"/>
    </xf>
    <xf numFmtId="0" fontId="52" fillId="0" borderId="0" xfId="0" applyFont="1" applyFill="1" applyAlignment="1" applyProtection="1">
      <alignment/>
      <protection locked="0"/>
    </xf>
    <xf numFmtId="0" fontId="44" fillId="34" borderId="0" xfId="0" applyFont="1" applyFill="1" applyAlignment="1" applyProtection="1">
      <alignment/>
      <protection locked="0"/>
    </xf>
    <xf numFmtId="0" fontId="19" fillId="0" borderId="0" xfId="0" applyFont="1" applyFill="1" applyAlignment="1" applyProtection="1">
      <alignment/>
      <protection locked="0"/>
    </xf>
    <xf numFmtId="0" fontId="19" fillId="0" borderId="0" xfId="0" applyFont="1" applyFill="1" applyAlignment="1" applyProtection="1">
      <alignment horizontal="center"/>
      <protection locked="0"/>
    </xf>
    <xf numFmtId="0" fontId="44" fillId="35" borderId="0" xfId="0" applyFont="1" applyFill="1" applyAlignment="1" applyProtection="1">
      <alignment horizontal="center"/>
      <protection locked="0"/>
    </xf>
    <xf numFmtId="0" fontId="53" fillId="0" borderId="0" xfId="0" applyFont="1" applyFill="1" applyAlignment="1" applyProtection="1">
      <alignment horizontal="center"/>
      <protection locked="0"/>
    </xf>
    <xf numFmtId="0" fontId="16" fillId="0" borderId="0" xfId="0" applyFont="1" applyFill="1" applyAlignment="1" applyProtection="1">
      <alignment/>
      <protection locked="0"/>
    </xf>
    <xf numFmtId="0" fontId="44" fillId="0" borderId="0" xfId="0" applyFont="1" applyFill="1" applyAlignment="1" applyProtection="1">
      <alignment/>
      <protection locked="0"/>
    </xf>
    <xf numFmtId="0" fontId="20" fillId="0" borderId="0" xfId="0" applyFont="1" applyFill="1" applyAlignment="1" applyProtection="1">
      <alignment/>
      <protection locked="0"/>
    </xf>
    <xf numFmtId="0" fontId="21" fillId="37" borderId="25" xfId="0" applyFont="1" applyFill="1" applyBorder="1" applyAlignment="1" applyProtection="1">
      <alignment/>
      <protection locked="0"/>
    </xf>
    <xf numFmtId="0" fontId="20" fillId="37" borderId="19" xfId="0" applyFont="1" applyFill="1" applyBorder="1" applyAlignment="1" applyProtection="1">
      <alignment/>
      <protection locked="0"/>
    </xf>
    <xf numFmtId="0" fontId="21" fillId="37" borderId="19" xfId="0" applyFont="1" applyFill="1" applyBorder="1" applyAlignment="1" applyProtection="1">
      <alignment/>
      <protection locked="0"/>
    </xf>
    <xf numFmtId="166" fontId="44" fillId="37" borderId="20" xfId="0" applyNumberFormat="1" applyFont="1" applyFill="1" applyBorder="1" applyAlignment="1" applyProtection="1">
      <alignment/>
      <protection locked="0"/>
    </xf>
    <xf numFmtId="166" fontId="55" fillId="0" borderId="0" xfId="0" applyNumberFormat="1" applyFont="1" applyFill="1" applyBorder="1" applyAlignment="1" applyProtection="1">
      <alignment/>
      <protection locked="0"/>
    </xf>
    <xf numFmtId="0" fontId="21" fillId="0" borderId="0" xfId="0" applyFont="1" applyFill="1" applyAlignment="1" applyProtection="1">
      <alignment/>
      <protection locked="0"/>
    </xf>
    <xf numFmtId="0" fontId="56" fillId="0" borderId="0" xfId="0" applyFont="1" applyFill="1" applyAlignment="1" applyProtection="1">
      <alignment/>
      <protection locked="0"/>
    </xf>
    <xf numFmtId="0" fontId="2" fillId="0" borderId="0" xfId="0" applyFont="1" applyFill="1" applyAlignment="1" applyProtection="1">
      <alignment/>
      <protection locked="0"/>
    </xf>
    <xf numFmtId="0" fontId="37" fillId="0" borderId="10" xfId="0" applyFont="1" applyBorder="1" applyAlignment="1" applyProtection="1" quotePrefix="1">
      <alignment/>
      <protection locked="0"/>
    </xf>
    <xf numFmtId="0" fontId="39" fillId="0" borderId="21" xfId="0" applyFont="1" applyFill="1" applyBorder="1" applyAlignment="1" applyProtection="1">
      <alignment/>
      <protection locked="0"/>
    </xf>
    <xf numFmtId="0" fontId="2" fillId="0" borderId="0" xfId="0" applyFont="1" applyAlignment="1" applyProtection="1">
      <alignment/>
      <protection locked="0"/>
    </xf>
    <xf numFmtId="0" fontId="39" fillId="0" borderId="0" xfId="0" applyFont="1" applyBorder="1" applyAlignment="1" applyProtection="1">
      <alignment/>
      <protection locked="0"/>
    </xf>
    <xf numFmtId="0" fontId="48" fillId="0" borderId="0" xfId="0" applyFont="1" applyFill="1" applyBorder="1" applyAlignment="1" applyProtection="1">
      <alignment/>
      <protection locked="0"/>
    </xf>
    <xf numFmtId="0" fontId="48" fillId="0" borderId="0" xfId="0" applyFont="1" applyFill="1" applyBorder="1" applyAlignment="1" applyProtection="1">
      <alignment/>
      <protection locked="0"/>
    </xf>
    <xf numFmtId="0" fontId="22" fillId="0" borderId="0" xfId="0" applyFont="1" applyBorder="1" applyAlignment="1" applyProtection="1">
      <alignment/>
      <protection locked="0"/>
    </xf>
    <xf numFmtId="0" fontId="47" fillId="0" borderId="0" xfId="0" applyFont="1" applyBorder="1" applyAlignment="1" applyProtection="1">
      <alignment/>
      <protection locked="0"/>
    </xf>
    <xf numFmtId="0" fontId="57" fillId="0" borderId="0" xfId="0" applyFont="1" applyFill="1" applyBorder="1" applyAlignment="1" applyProtection="1">
      <alignment/>
      <protection locked="0"/>
    </xf>
    <xf numFmtId="0" fontId="20" fillId="0" borderId="0" xfId="0" applyFont="1" applyAlignment="1" applyProtection="1">
      <alignment/>
      <protection locked="0"/>
    </xf>
    <xf numFmtId="0" fontId="42" fillId="0" borderId="0" xfId="0" applyFont="1" applyAlignment="1" applyProtection="1">
      <alignment/>
      <protection locked="0"/>
    </xf>
    <xf numFmtId="0" fontId="58" fillId="0" borderId="0" xfId="0" applyFont="1" applyFill="1" applyAlignment="1" applyProtection="1">
      <alignment/>
      <protection locked="0"/>
    </xf>
    <xf numFmtId="0" fontId="0" fillId="0" borderId="0" xfId="0" applyAlignment="1" applyProtection="1">
      <alignment horizontal="left"/>
      <protection locked="0"/>
    </xf>
    <xf numFmtId="0" fontId="42" fillId="0" borderId="0" xfId="0" applyFont="1" applyAlignment="1" applyProtection="1">
      <alignment horizontal="left"/>
      <protection locked="0"/>
    </xf>
    <xf numFmtId="0" fontId="58" fillId="0" borderId="0" xfId="0" applyFont="1" applyFill="1" applyAlignment="1" applyProtection="1">
      <alignment horizontal="left" wrapText="1"/>
      <protection locked="0"/>
    </xf>
    <xf numFmtId="0" fontId="58" fillId="0" borderId="0" xfId="0" applyFont="1" applyFill="1" applyAlignment="1" applyProtection="1">
      <alignment horizontal="center"/>
      <protection locked="0"/>
    </xf>
    <xf numFmtId="166" fontId="0" fillId="0" borderId="0" xfId="0" applyNumberFormat="1" applyAlignment="1" applyProtection="1">
      <alignment/>
      <protection locked="0"/>
    </xf>
    <xf numFmtId="0" fontId="5" fillId="0" borderId="0" xfId="0" applyFont="1" applyAlignment="1" applyProtection="1">
      <alignment/>
      <protection locked="0"/>
    </xf>
    <xf numFmtId="166" fontId="68" fillId="36" borderId="19" xfId="0" applyNumberFormat="1" applyFont="1" applyFill="1" applyBorder="1" applyAlignment="1" applyProtection="1">
      <alignment horizontal="centerContinuous"/>
      <protection locked="0"/>
    </xf>
    <xf numFmtId="0" fontId="68" fillId="36" borderId="19" xfId="0" applyFont="1" applyFill="1" applyBorder="1" applyAlignment="1" applyProtection="1">
      <alignment horizontal="centerContinuous"/>
      <protection locked="0"/>
    </xf>
    <xf numFmtId="0" fontId="68" fillId="36" borderId="20" xfId="0" applyFont="1" applyFill="1" applyBorder="1" applyAlignment="1" applyProtection="1">
      <alignment horizontal="centerContinuous"/>
      <protection locked="0"/>
    </xf>
    <xf numFmtId="0" fontId="25" fillId="0" borderId="19" xfId="0" applyFont="1" applyBorder="1" applyAlignment="1" applyProtection="1">
      <alignment/>
      <protection locked="0"/>
    </xf>
    <xf numFmtId="0" fontId="32" fillId="0" borderId="25" xfId="0" applyFont="1" applyBorder="1" applyAlignment="1" applyProtection="1">
      <alignment horizontal="centerContinuous"/>
      <protection locked="0"/>
    </xf>
    <xf numFmtId="0" fontId="25" fillId="0" borderId="19" xfId="0" applyFont="1" applyBorder="1" applyAlignment="1" applyProtection="1">
      <alignment horizontal="centerContinuous"/>
      <protection locked="0"/>
    </xf>
    <xf numFmtId="0" fontId="25" fillId="0" borderId="20" xfId="0" applyFont="1" applyBorder="1" applyAlignment="1" applyProtection="1">
      <alignment horizontal="centerContinuous"/>
      <protection locked="0"/>
    </xf>
    <xf numFmtId="0" fontId="16" fillId="0" borderId="0" xfId="0" applyFont="1" applyBorder="1" applyAlignment="1" applyProtection="1">
      <alignment/>
      <protection locked="0"/>
    </xf>
    <xf numFmtId="166" fontId="17" fillId="33" borderId="17" xfId="0" applyNumberFormat="1" applyFont="1" applyFill="1" applyBorder="1" applyAlignment="1" applyProtection="1">
      <alignment/>
      <protection locked="0"/>
    </xf>
    <xf numFmtId="166" fontId="17" fillId="33" borderId="15" xfId="0" applyNumberFormat="1" applyFont="1" applyFill="1" applyBorder="1" applyAlignment="1" applyProtection="1">
      <alignment/>
      <protection locked="0"/>
    </xf>
    <xf numFmtId="0" fontId="17" fillId="33" borderId="14" xfId="0" applyFont="1" applyFill="1" applyBorder="1" applyAlignment="1" applyProtection="1">
      <alignment/>
      <protection locked="0"/>
    </xf>
    <xf numFmtId="0" fontId="17" fillId="33" borderId="17" xfId="0" applyFont="1" applyFill="1" applyBorder="1" applyAlignment="1" applyProtection="1">
      <alignment/>
      <protection locked="0"/>
    </xf>
    <xf numFmtId="0" fontId="17" fillId="33" borderId="0" xfId="0" applyFont="1" applyFill="1" applyBorder="1" applyAlignment="1" applyProtection="1">
      <alignment/>
      <protection locked="0"/>
    </xf>
    <xf numFmtId="0" fontId="19" fillId="36" borderId="17" xfId="0" applyFont="1" applyFill="1" applyBorder="1" applyAlignment="1" applyProtection="1">
      <alignment horizontal="center" textRotation="90" wrapText="1"/>
      <protection locked="0"/>
    </xf>
    <xf numFmtId="166" fontId="60" fillId="36" borderId="26" xfId="0" applyNumberFormat="1" applyFont="1" applyFill="1" applyBorder="1" applyAlignment="1" applyProtection="1">
      <alignment textRotation="90" wrapText="1"/>
      <protection locked="0"/>
    </xf>
    <xf numFmtId="166" fontId="60" fillId="36" borderId="27" xfId="0" applyNumberFormat="1" applyFont="1" applyFill="1" applyBorder="1" applyAlignment="1" applyProtection="1">
      <alignment textRotation="90" wrapText="1"/>
      <protection locked="0"/>
    </xf>
    <xf numFmtId="0" fontId="61" fillId="36" borderId="28" xfId="0" applyFont="1" applyFill="1" applyBorder="1" applyAlignment="1" applyProtection="1">
      <alignment textRotation="90" wrapText="1"/>
      <protection locked="0"/>
    </xf>
    <xf numFmtId="0" fontId="61" fillId="36" borderId="26" xfId="0" applyFont="1" applyFill="1" applyBorder="1" applyAlignment="1" applyProtection="1">
      <alignment textRotation="90" wrapText="1"/>
      <protection locked="0"/>
    </xf>
    <xf numFmtId="0" fontId="61" fillId="36" borderId="29" xfId="0" applyFont="1" applyFill="1" applyBorder="1" applyAlignment="1" applyProtection="1">
      <alignment textRotation="90" wrapText="1"/>
      <protection locked="0"/>
    </xf>
    <xf numFmtId="0" fontId="35" fillId="34" borderId="0" xfId="0" applyFont="1" applyFill="1" applyAlignment="1" applyProtection="1">
      <alignment/>
      <protection locked="0"/>
    </xf>
    <xf numFmtId="0" fontId="69" fillId="38" borderId="0" xfId="0" applyFont="1" applyFill="1" applyAlignment="1" applyProtection="1">
      <alignment/>
      <protection locked="0"/>
    </xf>
    <xf numFmtId="166" fontId="6" fillId="0" borderId="0" xfId="0" applyNumberFormat="1" applyFont="1" applyAlignment="1" applyProtection="1">
      <alignment/>
      <protection locked="0"/>
    </xf>
    <xf numFmtId="166" fontId="6" fillId="0" borderId="13" xfId="0" applyNumberFormat="1" applyFont="1" applyBorder="1" applyAlignment="1" applyProtection="1">
      <alignment/>
      <protection locked="0"/>
    </xf>
    <xf numFmtId="184" fontId="6" fillId="0" borderId="0" xfId="42" applyNumberFormat="1" applyFont="1" applyAlignment="1" applyProtection="1">
      <alignment/>
      <protection locked="0"/>
    </xf>
    <xf numFmtId="14" fontId="27" fillId="0" borderId="0" xfId="0" applyNumberFormat="1" applyFont="1" applyAlignment="1" applyProtection="1">
      <alignment/>
      <protection locked="0"/>
    </xf>
    <xf numFmtId="166" fontId="6" fillId="34" borderId="0" xfId="0" applyNumberFormat="1" applyFont="1" applyFill="1" applyAlignment="1" applyProtection="1">
      <alignment/>
      <protection locked="0"/>
    </xf>
    <xf numFmtId="166" fontId="6" fillId="34" borderId="0" xfId="0" applyNumberFormat="1" applyFont="1" applyFill="1" applyAlignment="1" applyProtection="1">
      <alignment horizontal="left"/>
      <protection locked="0"/>
    </xf>
    <xf numFmtId="166" fontId="6" fillId="34" borderId="13" xfId="0" applyNumberFormat="1" applyFont="1" applyFill="1" applyBorder="1" applyAlignment="1" applyProtection="1">
      <alignment/>
      <protection locked="0"/>
    </xf>
    <xf numFmtId="184" fontId="6" fillId="34" borderId="0" xfId="42" applyNumberFormat="1" applyFont="1" applyFill="1" applyAlignment="1" applyProtection="1">
      <alignment/>
      <protection locked="0"/>
    </xf>
    <xf numFmtId="0" fontId="19" fillId="35" borderId="0" xfId="0" applyFont="1" applyFill="1" applyAlignment="1" applyProtection="1">
      <alignment horizontal="center"/>
      <protection locked="0"/>
    </xf>
    <xf numFmtId="166" fontId="34" fillId="36" borderId="0" xfId="0" applyNumberFormat="1" applyFont="1" applyFill="1" applyAlignment="1" applyProtection="1">
      <alignment/>
      <protection locked="0"/>
    </xf>
    <xf numFmtId="184" fontId="33" fillId="36" borderId="0" xfId="42" applyNumberFormat="1" applyFont="1" applyFill="1" applyAlignment="1" applyProtection="1">
      <alignment/>
      <protection locked="0"/>
    </xf>
    <xf numFmtId="166" fontId="62" fillId="0" borderId="0" xfId="0" applyNumberFormat="1" applyFont="1" applyFill="1" applyAlignment="1" applyProtection="1">
      <alignment/>
      <protection locked="0"/>
    </xf>
    <xf numFmtId="166" fontId="62" fillId="0" borderId="0" xfId="0" applyNumberFormat="1" applyFont="1" applyFill="1" applyAlignment="1" applyProtection="1">
      <alignment horizontal="left"/>
      <protection locked="0"/>
    </xf>
    <xf numFmtId="0" fontId="62" fillId="0" borderId="0" xfId="0" applyFont="1" applyFill="1" applyAlignment="1" applyProtection="1">
      <alignment/>
      <protection locked="0"/>
    </xf>
    <xf numFmtId="166" fontId="62" fillId="34" borderId="0" xfId="0" applyNumberFormat="1" applyFont="1" applyFill="1" applyAlignment="1" applyProtection="1">
      <alignment/>
      <protection locked="0"/>
    </xf>
    <xf numFmtId="0" fontId="20" fillId="0" borderId="0" xfId="0" applyFont="1" applyFill="1" applyAlignment="1" applyProtection="1">
      <alignment horizontal="left"/>
      <protection locked="0"/>
    </xf>
    <xf numFmtId="0" fontId="38" fillId="0" borderId="0" xfId="0" applyFont="1" applyBorder="1" applyAlignment="1" applyProtection="1">
      <alignment/>
      <protection locked="0"/>
    </xf>
    <xf numFmtId="0" fontId="2" fillId="36" borderId="12" xfId="0" applyFont="1" applyFill="1" applyBorder="1" applyAlignment="1" applyProtection="1">
      <alignment/>
      <protection locked="0"/>
    </xf>
    <xf numFmtId="0" fontId="0" fillId="36" borderId="0" xfId="0" applyFill="1" applyBorder="1" applyAlignment="1" applyProtection="1">
      <alignment/>
      <protection locked="0"/>
    </xf>
    <xf numFmtId="166" fontId="0" fillId="36" borderId="0" xfId="0" applyNumberFormat="1" applyFill="1" applyBorder="1" applyAlignment="1" applyProtection="1">
      <alignment/>
      <protection locked="0"/>
    </xf>
    <xf numFmtId="0" fontId="38" fillId="0" borderId="0" xfId="0" applyFont="1" applyBorder="1" applyAlignment="1" applyProtection="1">
      <alignment/>
      <protection locked="0"/>
    </xf>
    <xf numFmtId="1" fontId="0" fillId="36" borderId="0" xfId="0" applyNumberFormat="1" applyFill="1" applyBorder="1" applyAlignment="1" applyProtection="1">
      <alignment/>
      <protection locked="0"/>
    </xf>
    <xf numFmtId="166" fontId="8" fillId="36" borderId="0" xfId="0" applyNumberFormat="1" applyFont="1" applyFill="1" applyBorder="1" applyAlignment="1" applyProtection="1">
      <alignment horizontal="center"/>
      <protection locked="0"/>
    </xf>
    <xf numFmtId="166" fontId="2" fillId="36" borderId="0" xfId="0" applyNumberFormat="1" applyFont="1" applyFill="1" applyBorder="1" applyAlignment="1" applyProtection="1">
      <alignment horizontal="center"/>
      <protection locked="0"/>
    </xf>
    <xf numFmtId="166" fontId="0" fillId="36" borderId="0" xfId="0" applyNumberFormat="1" applyFill="1" applyBorder="1" applyAlignment="1" applyProtection="1">
      <alignment horizontal="center"/>
      <protection locked="0"/>
    </xf>
    <xf numFmtId="0" fontId="2" fillId="36" borderId="14" xfId="0" applyFont="1" applyFill="1" applyBorder="1" applyAlignment="1" applyProtection="1">
      <alignment/>
      <protection locked="0"/>
    </xf>
    <xf numFmtId="0" fontId="20" fillId="0" borderId="0" xfId="0" applyFont="1" applyAlignment="1" applyProtection="1">
      <alignment horizontal="left"/>
      <protection locked="0"/>
    </xf>
    <xf numFmtId="0" fontId="23" fillId="0" borderId="0" xfId="0" applyFont="1" applyFill="1" applyAlignment="1" applyProtection="1">
      <alignment textRotation="91"/>
      <protection locked="0"/>
    </xf>
    <xf numFmtId="0" fontId="4" fillId="35" borderId="0" xfId="0" applyFont="1" applyFill="1" applyAlignment="1">
      <alignment/>
    </xf>
    <xf numFmtId="0" fontId="4" fillId="35" borderId="0" xfId="0" applyFont="1" applyFill="1" applyBorder="1" applyAlignment="1">
      <alignment/>
    </xf>
    <xf numFmtId="0" fontId="9" fillId="35" borderId="0" xfId="0" applyFont="1" applyFill="1" applyAlignment="1">
      <alignment/>
    </xf>
    <xf numFmtId="0" fontId="25" fillId="35" borderId="19" xfId="0" applyFont="1" applyFill="1" applyBorder="1" applyAlignment="1">
      <alignment/>
    </xf>
    <xf numFmtId="0" fontId="16" fillId="35" borderId="0" xfId="0" applyFont="1" applyFill="1" applyBorder="1" applyAlignment="1">
      <alignment/>
    </xf>
    <xf numFmtId="0" fontId="19" fillId="35" borderId="17" xfId="0" applyFont="1" applyFill="1" applyBorder="1" applyAlignment="1">
      <alignment horizontal="center" wrapText="1"/>
    </xf>
    <xf numFmtId="0" fontId="16" fillId="35" borderId="0" xfId="0" applyFont="1" applyFill="1" applyAlignment="1">
      <alignment/>
    </xf>
    <xf numFmtId="0" fontId="20" fillId="35" borderId="0" xfId="0" applyFont="1" applyFill="1" applyAlignment="1">
      <alignment/>
    </xf>
    <xf numFmtId="0" fontId="40" fillId="35" borderId="0" xfId="0" applyFont="1" applyFill="1" applyBorder="1" applyAlignment="1">
      <alignment horizontal="center"/>
    </xf>
    <xf numFmtId="0" fontId="41" fillId="35" borderId="0" xfId="0" applyFont="1" applyFill="1" applyBorder="1" applyAlignment="1">
      <alignment horizontal="center"/>
    </xf>
    <xf numFmtId="0" fontId="22" fillId="35" borderId="0" xfId="0" applyFont="1" applyFill="1" applyBorder="1" applyAlignment="1">
      <alignment/>
    </xf>
    <xf numFmtId="0" fontId="0" fillId="35" borderId="0" xfId="0" applyFill="1" applyAlignment="1">
      <alignment/>
    </xf>
    <xf numFmtId="194" fontId="0" fillId="35" borderId="0" xfId="0" applyNumberFormat="1" applyFill="1" applyAlignment="1">
      <alignment/>
    </xf>
    <xf numFmtId="14" fontId="0" fillId="35" borderId="0" xfId="0" applyNumberFormat="1" applyFill="1" applyAlignment="1">
      <alignment horizontal="left"/>
    </xf>
    <xf numFmtId="43" fontId="71" fillId="38" borderId="0" xfId="42" applyFont="1" applyFill="1" applyAlignment="1" applyProtection="1">
      <alignment/>
      <protection locked="0"/>
    </xf>
    <xf numFmtId="0" fontId="71" fillId="38" borderId="0" xfId="0" applyFont="1" applyFill="1" applyAlignment="1" applyProtection="1">
      <alignment/>
      <protection locked="0"/>
    </xf>
    <xf numFmtId="167" fontId="62" fillId="0" borderId="0" xfId="0" applyNumberFormat="1" applyFont="1" applyFill="1" applyAlignment="1">
      <alignment horizontal="center"/>
    </xf>
    <xf numFmtId="0" fontId="61" fillId="36" borderId="0" xfId="0" applyFont="1" applyFill="1" applyBorder="1" applyAlignment="1" applyProtection="1">
      <alignment textRotation="90" wrapText="1"/>
      <protection locked="0"/>
    </xf>
    <xf numFmtId="0" fontId="0" fillId="0" borderId="0" xfId="0" applyFill="1" applyAlignment="1" applyProtection="1">
      <alignment/>
      <protection locked="0"/>
    </xf>
    <xf numFmtId="0" fontId="15" fillId="0" borderId="0" xfId="0" applyFont="1" applyFill="1" applyAlignment="1" applyProtection="1">
      <alignment/>
      <protection locked="0"/>
    </xf>
    <xf numFmtId="0" fontId="18" fillId="0" borderId="0" xfId="0" applyFont="1" applyFill="1" applyAlignment="1" applyProtection="1">
      <alignment/>
      <protection locked="0"/>
    </xf>
    <xf numFmtId="0" fontId="23" fillId="0" borderId="0" xfId="0" applyFont="1" applyFill="1" applyBorder="1" applyAlignment="1" applyProtection="1">
      <alignment textRotation="91"/>
      <protection locked="0"/>
    </xf>
    <xf numFmtId="0" fontId="0" fillId="0" borderId="0" xfId="0" applyFill="1" applyBorder="1" applyAlignment="1" applyProtection="1">
      <alignment/>
      <protection locked="0"/>
    </xf>
    <xf numFmtId="184" fontId="6" fillId="0" borderId="0" xfId="42" applyNumberFormat="1" applyFont="1" applyFill="1" applyAlignment="1" applyProtection="1">
      <alignment/>
      <protection locked="0"/>
    </xf>
    <xf numFmtId="184" fontId="33" fillId="0" borderId="0" xfId="42" applyNumberFormat="1" applyFont="1" applyFill="1" applyAlignment="1" applyProtection="1">
      <alignment/>
      <protection locked="0"/>
    </xf>
    <xf numFmtId="166" fontId="0" fillId="0" borderId="0" xfId="0" applyNumberFormat="1" applyFill="1" applyBorder="1" applyAlignment="1" applyProtection="1">
      <alignment/>
      <protection locked="0"/>
    </xf>
    <xf numFmtId="166" fontId="8" fillId="0" borderId="0" xfId="0" applyNumberFormat="1" applyFont="1" applyFill="1" applyBorder="1" applyAlignment="1" applyProtection="1">
      <alignment horizontal="center"/>
      <protection locked="0"/>
    </xf>
    <xf numFmtId="166" fontId="2" fillId="0" borderId="0" xfId="0" applyNumberFormat="1" applyFont="1" applyFill="1" applyBorder="1" applyAlignment="1" applyProtection="1">
      <alignment horizontal="center"/>
      <protection locked="0"/>
    </xf>
    <xf numFmtId="166" fontId="0" fillId="0" borderId="0" xfId="0" applyNumberFormat="1" applyFill="1" applyBorder="1" applyAlignment="1" applyProtection="1">
      <alignment horizontal="center"/>
      <protection locked="0"/>
    </xf>
    <xf numFmtId="193" fontId="42" fillId="33" borderId="30" xfId="0" applyNumberFormat="1" applyFont="1" applyFill="1" applyBorder="1" applyAlignment="1" applyProtection="1">
      <alignment horizontal="center" textRotation="90"/>
      <protection locked="0"/>
    </xf>
    <xf numFmtId="0" fontId="16" fillId="33" borderId="0" xfId="0" applyFont="1" applyFill="1" applyAlignment="1">
      <alignment wrapText="1"/>
    </xf>
    <xf numFmtId="189" fontId="2" fillId="33" borderId="30" xfId="0" applyNumberFormat="1" applyFont="1" applyFill="1" applyBorder="1" applyAlignment="1" applyProtection="1">
      <alignment vertical="top" wrapText="1"/>
      <protection locked="0"/>
    </xf>
    <xf numFmtId="193" fontId="42" fillId="39" borderId="30" xfId="0" applyNumberFormat="1" applyFont="1" applyFill="1" applyBorder="1" applyAlignment="1" applyProtection="1">
      <alignment horizontal="center" textRotation="90"/>
      <protection locked="0"/>
    </xf>
    <xf numFmtId="0" fontId="16" fillId="39" borderId="0" xfId="0" applyFont="1" applyFill="1" applyAlignment="1">
      <alignment/>
    </xf>
    <xf numFmtId="189" fontId="2" fillId="39" borderId="30" xfId="0" applyNumberFormat="1" applyFont="1" applyFill="1" applyBorder="1" applyAlignment="1" applyProtection="1">
      <alignment vertical="top" wrapText="1"/>
      <protection locked="0"/>
    </xf>
    <xf numFmtId="0" fontId="73" fillId="0" borderId="25" xfId="0" applyFont="1" applyBorder="1" applyAlignment="1">
      <alignment horizontal="centerContinuous"/>
    </xf>
    <xf numFmtId="0" fontId="73" fillId="0" borderId="19" xfId="0" applyFont="1" applyBorder="1" applyAlignment="1">
      <alignment horizontal="centerContinuous"/>
    </xf>
    <xf numFmtId="0" fontId="74" fillId="0" borderId="19" xfId="0" applyFont="1" applyBorder="1" applyAlignment="1">
      <alignment horizontal="centerContinuous"/>
    </xf>
    <xf numFmtId="0" fontId="74" fillId="0" borderId="20" xfId="0" applyFont="1" applyBorder="1" applyAlignment="1">
      <alignment horizontal="centerContinuous"/>
    </xf>
    <xf numFmtId="0" fontId="73" fillId="33" borderId="25" xfId="0" applyFont="1" applyFill="1" applyBorder="1" applyAlignment="1">
      <alignment horizontal="centerContinuous"/>
    </xf>
    <xf numFmtId="0" fontId="73" fillId="33" borderId="19" xfId="0" applyFont="1" applyFill="1" applyBorder="1" applyAlignment="1">
      <alignment horizontal="centerContinuous"/>
    </xf>
    <xf numFmtId="0" fontId="73" fillId="33" borderId="20" xfId="0" applyFont="1" applyFill="1" applyBorder="1" applyAlignment="1">
      <alignment horizontal="centerContinuous"/>
    </xf>
    <xf numFmtId="0" fontId="74" fillId="33" borderId="19" xfId="0" applyFont="1" applyFill="1" applyBorder="1" applyAlignment="1">
      <alignment horizontal="centerContinuous"/>
    </xf>
    <xf numFmtId="0" fontId="74" fillId="33" borderId="20" xfId="0" applyFont="1" applyFill="1" applyBorder="1" applyAlignment="1">
      <alignment horizontal="centerContinuous"/>
    </xf>
    <xf numFmtId="0" fontId="72" fillId="40" borderId="31" xfId="0" applyFont="1" applyFill="1" applyBorder="1" applyAlignment="1" applyProtection="1">
      <alignment textRotation="90" wrapText="1"/>
      <protection locked="0"/>
    </xf>
    <xf numFmtId="0" fontId="69" fillId="40" borderId="24" xfId="0" applyFont="1" applyFill="1" applyBorder="1" applyAlignment="1" applyProtection="1">
      <alignment/>
      <protection locked="0"/>
    </xf>
    <xf numFmtId="0" fontId="72" fillId="41" borderId="31" xfId="0" applyFont="1" applyFill="1" applyBorder="1" applyAlignment="1" applyProtection="1">
      <alignment textRotation="90" wrapText="1"/>
      <protection locked="0"/>
    </xf>
    <xf numFmtId="0" fontId="16" fillId="41" borderId="24" xfId="0" applyFont="1" applyFill="1" applyBorder="1" applyAlignment="1" applyProtection="1">
      <alignment/>
      <protection locked="0"/>
    </xf>
    <xf numFmtId="9" fontId="6" fillId="0" borderId="0" xfId="60" applyFont="1" applyFill="1" applyAlignment="1" applyProtection="1">
      <alignment/>
      <protection locked="0"/>
    </xf>
    <xf numFmtId="9" fontId="27" fillId="0" borderId="0" xfId="60" applyFont="1" applyFill="1" applyAlignment="1" applyProtection="1">
      <alignment/>
      <protection locked="0"/>
    </xf>
    <xf numFmtId="9" fontId="16" fillId="0" borderId="0" xfId="60" applyFont="1" applyFill="1" applyAlignment="1" applyProtection="1">
      <alignment/>
      <protection locked="0"/>
    </xf>
    <xf numFmtId="166" fontId="25" fillId="0" borderId="17" xfId="0" applyNumberFormat="1" applyFont="1" applyBorder="1" applyAlignment="1" applyProtection="1">
      <alignment horizontal="centerContinuous"/>
      <protection locked="0"/>
    </xf>
    <xf numFmtId="166" fontId="25" fillId="0" borderId="15" xfId="0" applyNumberFormat="1" applyFont="1" applyBorder="1" applyAlignment="1" applyProtection="1">
      <alignment horizontal="centerContinuous"/>
      <protection locked="0"/>
    </xf>
    <xf numFmtId="0" fontId="17" fillId="40" borderId="31" xfId="0" applyFont="1" applyFill="1" applyBorder="1" applyAlignment="1" applyProtection="1">
      <alignment/>
      <protection locked="0"/>
    </xf>
    <xf numFmtId="0" fontId="16" fillId="41" borderId="31" xfId="0" applyFont="1" applyFill="1" applyBorder="1" applyAlignment="1" applyProtection="1">
      <alignment/>
      <protection locked="0"/>
    </xf>
    <xf numFmtId="0" fontId="36" fillId="40" borderId="32" xfId="0" applyFont="1" applyFill="1" applyBorder="1" applyAlignment="1" applyProtection="1" quotePrefix="1">
      <alignment horizontal="centerContinuous"/>
      <protection locked="0"/>
    </xf>
    <xf numFmtId="0" fontId="36" fillId="41" borderId="32" xfId="0" applyFont="1" applyFill="1" applyBorder="1" applyAlignment="1" applyProtection="1" quotePrefix="1">
      <alignment/>
      <protection locked="0"/>
    </xf>
    <xf numFmtId="0" fontId="50" fillId="33" borderId="0" xfId="0" applyFont="1" applyFill="1" applyAlignment="1" applyProtection="1">
      <alignment/>
      <protection locked="0"/>
    </xf>
    <xf numFmtId="0" fontId="68" fillId="36" borderId="21" xfId="0" applyFont="1" applyFill="1" applyBorder="1" applyAlignment="1" applyProtection="1">
      <alignment horizontal="centerContinuous"/>
      <protection locked="0"/>
    </xf>
    <xf numFmtId="0" fontId="0" fillId="36" borderId="11" xfId="0" applyFill="1" applyBorder="1" applyAlignment="1" applyProtection="1">
      <alignment/>
      <protection locked="0"/>
    </xf>
    <xf numFmtId="42" fontId="0" fillId="0" borderId="0" xfId="0" applyNumberFormat="1" applyAlignment="1">
      <alignment/>
    </xf>
    <xf numFmtId="42" fontId="0" fillId="33" borderId="0" xfId="0" applyNumberFormat="1" applyFill="1" applyAlignment="1">
      <alignment/>
    </xf>
    <xf numFmtId="0" fontId="4" fillId="0" borderId="17" xfId="0" applyFont="1" applyBorder="1" applyAlignment="1">
      <alignment/>
    </xf>
    <xf numFmtId="0" fontId="0" fillId="0" borderId="0" xfId="0" applyAlignment="1">
      <alignment vertical="top"/>
    </xf>
    <xf numFmtId="42" fontId="0" fillId="0" borderId="0" xfId="0" applyNumberFormat="1" applyAlignment="1">
      <alignment vertical="top"/>
    </xf>
    <xf numFmtId="0" fontId="0" fillId="36" borderId="11" xfId="0" applyFill="1" applyBorder="1" applyAlignment="1">
      <alignment horizontal="centerContinuous"/>
    </xf>
    <xf numFmtId="0" fontId="0" fillId="36" borderId="13" xfId="0" applyFill="1" applyBorder="1" applyAlignment="1">
      <alignment/>
    </xf>
    <xf numFmtId="0" fontId="0" fillId="36" borderId="15" xfId="0" applyFill="1" applyBorder="1" applyAlignment="1">
      <alignment/>
    </xf>
    <xf numFmtId="42" fontId="0" fillId="0" borderId="0" xfId="45" applyAlignment="1">
      <alignment horizontal="right"/>
    </xf>
    <xf numFmtId="42" fontId="0" fillId="0" borderId="0" xfId="45" applyFont="1" applyAlignment="1">
      <alignment horizontal="right"/>
    </xf>
    <xf numFmtId="42" fontId="0" fillId="33" borderId="0" xfId="45" applyFill="1" applyAlignment="1">
      <alignment horizontal="right"/>
    </xf>
    <xf numFmtId="0" fontId="0" fillId="0" borderId="17" xfId="0" applyBorder="1" applyAlignment="1">
      <alignment/>
    </xf>
    <xf numFmtId="42" fontId="0" fillId="0" borderId="17" xfId="45" applyBorder="1" applyAlignment="1">
      <alignment horizontal="right"/>
    </xf>
    <xf numFmtId="0" fontId="1" fillId="0" borderId="17" xfId="0" applyFont="1" applyBorder="1" applyAlignment="1">
      <alignment horizontal="centerContinuous" wrapText="1"/>
    </xf>
    <xf numFmtId="0" fontId="0" fillId="0" borderId="17" xfId="0" applyFont="1" applyBorder="1" applyAlignment="1">
      <alignment/>
    </xf>
    <xf numFmtId="42" fontId="0" fillId="0" borderId="17" xfId="0" applyNumberFormat="1" applyBorder="1" applyAlignment="1">
      <alignment/>
    </xf>
    <xf numFmtId="0" fontId="2" fillId="0" borderId="0" xfId="0" applyFont="1" applyAlignment="1">
      <alignment/>
    </xf>
    <xf numFmtId="42" fontId="0" fillId="0" borderId="0" xfId="0" applyNumberFormat="1" applyFont="1" applyAlignment="1">
      <alignment/>
    </xf>
    <xf numFmtId="0" fontId="0" fillId="0" borderId="0" xfId="0" applyAlignment="1">
      <alignment horizontal="left" vertical="top" wrapText="1"/>
    </xf>
    <xf numFmtId="42" fontId="0" fillId="0" borderId="0" xfId="45" applyFont="1" applyAlignment="1">
      <alignment horizontal="right" vertical="top"/>
    </xf>
    <xf numFmtId="42" fontId="2" fillId="0" borderId="0" xfId="0" applyNumberFormat="1" applyFont="1" applyAlignment="1">
      <alignment horizontal="center" wrapText="1"/>
    </xf>
    <xf numFmtId="0" fontId="0" fillId="0" borderId="0" xfId="0" applyFill="1" applyBorder="1" applyAlignment="1">
      <alignment vertical="top"/>
    </xf>
    <xf numFmtId="42" fontId="76" fillId="0" borderId="0" xfId="45" applyFont="1" applyFill="1" applyBorder="1" applyAlignment="1">
      <alignment horizontal="right" vertical="top"/>
    </xf>
    <xf numFmtId="42" fontId="0" fillId="0" borderId="0" xfId="45" applyFill="1" applyBorder="1" applyAlignment="1">
      <alignment horizontal="right" vertical="top"/>
    </xf>
    <xf numFmtId="0" fontId="0" fillId="0" borderId="0" xfId="0" applyFill="1" applyBorder="1" applyAlignment="1">
      <alignment horizontal="left" vertical="top" wrapText="1"/>
    </xf>
    <xf numFmtId="1" fontId="2" fillId="0" borderId="0" xfId="0" applyNumberFormat="1" applyFont="1" applyFill="1" applyBorder="1" applyAlignment="1">
      <alignment horizontal="center" vertical="top"/>
    </xf>
    <xf numFmtId="42" fontId="0" fillId="0" borderId="0" xfId="0" applyNumberFormat="1" applyFill="1" applyBorder="1" applyAlignment="1">
      <alignment horizontal="left" vertical="top"/>
    </xf>
    <xf numFmtId="0" fontId="0" fillId="0" borderId="0" xfId="0" applyFont="1" applyFill="1" applyBorder="1" applyAlignment="1">
      <alignment horizontal="left" vertical="top"/>
    </xf>
    <xf numFmtId="1" fontId="0" fillId="0" borderId="0" xfId="0" applyNumberFormat="1" applyFill="1" applyBorder="1" applyAlignment="1">
      <alignment vertical="top"/>
    </xf>
    <xf numFmtId="1" fontId="2" fillId="0" borderId="0" xfId="0" applyNumberFormat="1" applyFont="1" applyAlignment="1">
      <alignment horizontal="center" vertical="top"/>
    </xf>
    <xf numFmtId="0" fontId="0" fillId="0" borderId="0" xfId="0" applyFont="1" applyFill="1" applyBorder="1" applyAlignment="1">
      <alignment vertical="top"/>
    </xf>
    <xf numFmtId="0" fontId="22" fillId="0" borderId="0" xfId="0" applyFont="1" applyFill="1" applyBorder="1" applyAlignment="1">
      <alignment vertical="top"/>
    </xf>
    <xf numFmtId="42" fontId="0" fillId="0" borderId="0" xfId="45" applyFont="1" applyFill="1" applyBorder="1" applyAlignment="1">
      <alignment horizontal="right" vertical="top"/>
    </xf>
    <xf numFmtId="172" fontId="0" fillId="0" borderId="0" xfId="0" applyNumberFormat="1" applyFill="1" applyBorder="1" applyAlignment="1">
      <alignment horizontal="left" vertical="top" wrapText="1"/>
    </xf>
    <xf numFmtId="0" fontId="2" fillId="0" borderId="0" xfId="0" applyFont="1" applyFill="1" applyBorder="1" applyAlignment="1">
      <alignment horizontal="left" vertical="top"/>
    </xf>
    <xf numFmtId="0" fontId="77" fillId="0" borderId="0" xfId="0" applyFont="1" applyFill="1" applyBorder="1" applyAlignment="1">
      <alignment vertical="top"/>
    </xf>
    <xf numFmtId="42" fontId="2" fillId="0" borderId="0" xfId="45" applyFont="1" applyFill="1" applyBorder="1" applyAlignment="1">
      <alignment horizontal="right" vertical="top"/>
    </xf>
    <xf numFmtId="172" fontId="0" fillId="0" borderId="0" xfId="0" applyNumberFormat="1" applyFill="1" applyBorder="1" applyAlignment="1">
      <alignment horizontal="left" vertical="top"/>
    </xf>
    <xf numFmtId="42" fontId="0" fillId="0" borderId="0" xfId="0" applyNumberFormat="1" applyFill="1" applyBorder="1" applyAlignment="1">
      <alignment horizontal="center" vertical="top"/>
    </xf>
    <xf numFmtId="169" fontId="2" fillId="0" borderId="0" xfId="0" applyNumberFormat="1" applyFont="1" applyFill="1" applyBorder="1" applyAlignment="1">
      <alignment horizontal="center" vertical="top"/>
    </xf>
    <xf numFmtId="44" fontId="0" fillId="0" borderId="0" xfId="44" applyFont="1" applyFill="1" applyBorder="1" applyAlignment="1" applyProtection="1">
      <alignment vertical="top"/>
      <protection locked="0"/>
    </xf>
    <xf numFmtId="172" fontId="0" fillId="0" borderId="0" xfId="0" applyNumberFormat="1" applyFill="1" applyBorder="1" applyAlignment="1">
      <alignment horizontal="center" vertical="top"/>
    </xf>
    <xf numFmtId="0" fontId="0" fillId="0" borderId="0" xfId="57" applyAlignment="1">
      <alignment vertical="top"/>
      <protection locked="0"/>
    </xf>
    <xf numFmtId="42" fontId="22" fillId="0" borderId="0" xfId="45" applyFont="1" applyFill="1" applyBorder="1" applyAlignment="1">
      <alignment horizontal="right" vertical="top"/>
    </xf>
    <xf numFmtId="0" fontId="2" fillId="0" borderId="0" xfId="0" applyFont="1" applyFill="1" applyBorder="1" applyAlignment="1">
      <alignment horizontal="center" vertical="top"/>
    </xf>
    <xf numFmtId="0" fontId="2" fillId="0" borderId="0" xfId="0" applyFont="1" applyFill="1" applyBorder="1" applyAlignment="1">
      <alignment horizontal="left" vertical="top" wrapText="1"/>
    </xf>
    <xf numFmtId="1" fontId="0" fillId="0" borderId="0" xfId="0" applyNumberFormat="1" applyFill="1" applyBorder="1" applyAlignment="1">
      <alignment vertical="top" wrapText="1"/>
    </xf>
    <xf numFmtId="9" fontId="2" fillId="0" borderId="0" xfId="0" applyNumberFormat="1" applyFont="1" applyAlignment="1">
      <alignment horizontal="center" wrapText="1"/>
    </xf>
    <xf numFmtId="0" fontId="2" fillId="36" borderId="10" xfId="0" applyFont="1" applyFill="1" applyBorder="1" applyAlignment="1">
      <alignment horizontal="centerContinuous"/>
    </xf>
    <xf numFmtId="42" fontId="0" fillId="0" borderId="0" xfId="0" applyNumberFormat="1" applyFill="1" applyBorder="1" applyAlignment="1">
      <alignment vertical="top"/>
    </xf>
    <xf numFmtId="9" fontId="0" fillId="0" borderId="0" xfId="0" applyNumberFormat="1" applyAlignment="1">
      <alignment vertical="top"/>
    </xf>
    <xf numFmtId="0" fontId="2" fillId="36" borderId="12" xfId="0" applyFont="1" applyFill="1" applyBorder="1" applyAlignment="1">
      <alignment/>
    </xf>
    <xf numFmtId="42" fontId="2" fillId="0" borderId="0" xfId="0" applyNumberFormat="1" applyFont="1" applyFill="1" applyBorder="1" applyAlignment="1">
      <alignment vertical="top"/>
    </xf>
    <xf numFmtId="9" fontId="2" fillId="0" borderId="0" xfId="0" applyNumberFormat="1" applyFont="1" applyAlignment="1">
      <alignment vertical="top"/>
    </xf>
    <xf numFmtId="0" fontId="2" fillId="36" borderId="14" xfId="0" applyFont="1" applyFill="1" applyBorder="1" applyAlignment="1">
      <alignment/>
    </xf>
    <xf numFmtId="42" fontId="2" fillId="0" borderId="0" xfId="0" applyNumberFormat="1" applyFont="1" applyFill="1" applyBorder="1" applyAlignment="1">
      <alignment vertical="top"/>
    </xf>
    <xf numFmtId="9" fontId="2" fillId="0" borderId="0" xfId="0" applyNumberFormat="1" applyFont="1" applyAlignment="1">
      <alignment vertical="top"/>
    </xf>
    <xf numFmtId="196" fontId="0" fillId="0" borderId="0" xfId="0" applyNumberFormat="1" applyAlignment="1">
      <alignment/>
    </xf>
    <xf numFmtId="196" fontId="5" fillId="0" borderId="0" xfId="0" applyNumberFormat="1" applyFont="1" applyAlignment="1" applyProtection="1">
      <alignment/>
      <protection locked="0"/>
    </xf>
    <xf numFmtId="196" fontId="68" fillId="36" borderId="25" xfId="0" applyNumberFormat="1" applyFont="1" applyFill="1" applyBorder="1" applyAlignment="1" applyProtection="1">
      <alignment horizontal="centerContinuous"/>
      <protection locked="0"/>
    </xf>
    <xf numFmtId="196" fontId="24" fillId="0" borderId="14" xfId="0" applyNumberFormat="1" applyFont="1" applyBorder="1" applyAlignment="1" applyProtection="1">
      <alignment horizontal="centerContinuous"/>
      <protection locked="0"/>
    </xf>
    <xf numFmtId="196" fontId="17" fillId="33" borderId="14" xfId="0" applyNumberFormat="1" applyFont="1" applyFill="1" applyBorder="1" applyAlignment="1" applyProtection="1">
      <alignment/>
      <protection locked="0"/>
    </xf>
    <xf numFmtId="196" fontId="60" fillId="36" borderId="28" xfId="0" applyNumberFormat="1" applyFont="1" applyFill="1" applyBorder="1" applyAlignment="1" applyProtection="1">
      <alignment textRotation="90" wrapText="1"/>
      <protection locked="0"/>
    </xf>
    <xf numFmtId="196" fontId="71" fillId="38" borderId="0" xfId="42" applyNumberFormat="1" applyFont="1" applyFill="1" applyAlignment="1" applyProtection="1">
      <alignment/>
      <protection locked="0"/>
    </xf>
    <xf numFmtId="196" fontId="6" fillId="0" borderId="0" xfId="0" applyNumberFormat="1" applyFont="1" applyAlignment="1" applyProtection="1">
      <alignment/>
      <protection locked="0"/>
    </xf>
    <xf numFmtId="196" fontId="6" fillId="34" borderId="0" xfId="0" applyNumberFormat="1" applyFont="1" applyFill="1" applyAlignment="1" applyProtection="1">
      <alignment/>
      <protection locked="0"/>
    </xf>
    <xf numFmtId="196" fontId="34" fillId="36" borderId="0" xfId="0" applyNumberFormat="1" applyFont="1" applyFill="1" applyAlignment="1" applyProtection="1">
      <alignment/>
      <protection locked="0"/>
    </xf>
    <xf numFmtId="196" fontId="62" fillId="0" borderId="0" xfId="0" applyNumberFormat="1" applyFont="1" applyFill="1" applyAlignment="1" applyProtection="1">
      <alignment/>
      <protection locked="0"/>
    </xf>
    <xf numFmtId="196" fontId="62" fillId="34" borderId="0" xfId="0" applyNumberFormat="1" applyFont="1" applyFill="1" applyAlignment="1" applyProtection="1">
      <alignment/>
      <protection locked="0"/>
    </xf>
    <xf numFmtId="196" fontId="16" fillId="0" borderId="0" xfId="0" applyNumberFormat="1" applyFont="1" applyBorder="1" applyAlignment="1" applyProtection="1">
      <alignment/>
      <protection locked="0"/>
    </xf>
    <xf numFmtId="196" fontId="2" fillId="0" borderId="0" xfId="0" applyNumberFormat="1" applyFont="1" applyFill="1" applyAlignment="1" applyProtection="1">
      <alignment/>
      <protection locked="0"/>
    </xf>
    <xf numFmtId="196" fontId="2" fillId="0" borderId="0" xfId="0" applyNumberFormat="1" applyFont="1" applyAlignment="1" applyProtection="1">
      <alignment/>
      <protection locked="0"/>
    </xf>
    <xf numFmtId="196" fontId="20" fillId="0" borderId="0" xfId="0" applyNumberFormat="1" applyFont="1" applyAlignment="1" applyProtection="1">
      <alignment/>
      <protection locked="0"/>
    </xf>
    <xf numFmtId="196" fontId="0" fillId="0" borderId="0" xfId="0" applyNumberFormat="1" applyAlignment="1" applyProtection="1">
      <alignment/>
      <protection locked="0"/>
    </xf>
    <xf numFmtId="0" fontId="22" fillId="0" borderId="0" xfId="0" applyFont="1" applyBorder="1" applyAlignment="1">
      <alignment horizontal="center"/>
    </xf>
    <xf numFmtId="43" fontId="28" fillId="0" borderId="0" xfId="42" applyFont="1" applyAlignment="1">
      <alignment/>
    </xf>
    <xf numFmtId="0" fontId="1" fillId="0" borderId="13" xfId="0" applyFont="1" applyBorder="1" applyAlignment="1">
      <alignment horizontal="left"/>
    </xf>
    <xf numFmtId="0" fontId="4" fillId="0" borderId="0" xfId="0" applyFont="1" applyAlignment="1" applyProtection="1">
      <alignment horizontal="left"/>
      <protection locked="0"/>
    </xf>
    <xf numFmtId="166" fontId="0" fillId="0" borderId="0" xfId="0" applyNumberFormat="1" applyFill="1" applyBorder="1" applyAlignment="1" applyProtection="1">
      <alignment horizontal="centerContinuous"/>
      <protection locked="0"/>
    </xf>
    <xf numFmtId="0" fontId="23" fillId="0" borderId="0" xfId="0" applyFont="1" applyFill="1" applyBorder="1" applyAlignment="1" applyProtection="1">
      <alignment horizontal="centerContinuous"/>
      <protection locked="0"/>
    </xf>
    <xf numFmtId="0" fontId="2" fillId="0" borderId="0" xfId="0" applyFont="1" applyBorder="1" applyAlignment="1" applyProtection="1">
      <alignment/>
      <protection locked="0"/>
    </xf>
    <xf numFmtId="0" fontId="2" fillId="0" borderId="0" xfId="0" applyFont="1" applyFill="1" applyBorder="1" applyAlignment="1" applyProtection="1">
      <alignment/>
      <protection locked="0"/>
    </xf>
    <xf numFmtId="0" fontId="2" fillId="0" borderId="0" xfId="0" applyFont="1" applyBorder="1" applyAlignment="1">
      <alignment/>
    </xf>
    <xf numFmtId="0" fontId="0" fillId="0" borderId="0" xfId="0" applyFill="1" applyBorder="1" applyAlignment="1" applyProtection="1">
      <alignment horizontal="centerContinuous"/>
      <protection locked="0"/>
    </xf>
    <xf numFmtId="0" fontId="23" fillId="0" borderId="0" xfId="0" applyFont="1" applyFill="1" applyBorder="1" applyAlignment="1">
      <alignment horizontal="centerContinuous"/>
    </xf>
    <xf numFmtId="0" fontId="23" fillId="0" borderId="0" xfId="0" applyFont="1" applyFill="1" applyBorder="1" applyAlignment="1">
      <alignment textRotation="91"/>
    </xf>
    <xf numFmtId="0" fontId="0" fillId="0" borderId="0" xfId="0" applyFill="1" applyBorder="1" applyAlignment="1">
      <alignment/>
    </xf>
    <xf numFmtId="0" fontId="2" fillId="0" borderId="0" xfId="0" applyFont="1" applyFill="1" applyBorder="1" applyAlignment="1">
      <alignment/>
    </xf>
    <xf numFmtId="0" fontId="2" fillId="36" borderId="10" xfId="0" applyFont="1" applyFill="1" applyBorder="1" applyAlignment="1" applyProtection="1">
      <alignment horizontal="left"/>
      <protection locked="0"/>
    </xf>
    <xf numFmtId="0" fontId="2" fillId="0" borderId="21" xfId="0" applyFont="1" applyFill="1" applyBorder="1" applyAlignment="1">
      <alignment/>
    </xf>
    <xf numFmtId="0" fontId="2" fillId="36" borderId="21" xfId="0" applyFont="1" applyFill="1" applyBorder="1" applyAlignment="1" applyProtection="1">
      <alignment/>
      <protection locked="0"/>
    </xf>
    <xf numFmtId="5" fontId="2" fillId="36" borderId="21" xfId="0" applyNumberFormat="1" applyFont="1" applyFill="1" applyBorder="1" applyAlignment="1" applyProtection="1">
      <alignment/>
      <protection locked="0"/>
    </xf>
    <xf numFmtId="0" fontId="2" fillId="36" borderId="21" xfId="0" applyFont="1" applyFill="1" applyBorder="1" applyAlignment="1">
      <alignment/>
    </xf>
    <xf numFmtId="0" fontId="0" fillId="36" borderId="21" xfId="0" applyFill="1" applyBorder="1" applyAlignment="1" applyProtection="1">
      <alignment/>
      <protection locked="0"/>
    </xf>
    <xf numFmtId="0" fontId="2" fillId="36" borderId="0" xfId="0" applyFont="1" applyFill="1" applyBorder="1" applyAlignment="1" applyProtection="1">
      <alignment/>
      <protection locked="0"/>
    </xf>
    <xf numFmtId="5" fontId="2" fillId="36" borderId="0" xfId="0" applyNumberFormat="1" applyFont="1" applyFill="1" applyBorder="1" applyAlignment="1" applyProtection="1">
      <alignment/>
      <protection locked="0"/>
    </xf>
    <xf numFmtId="0" fontId="2" fillId="36" borderId="0" xfId="0" applyFont="1" applyFill="1" applyBorder="1" applyAlignment="1">
      <alignment/>
    </xf>
    <xf numFmtId="0" fontId="2" fillId="36" borderId="17" xfId="0" applyFont="1" applyFill="1" applyBorder="1" applyAlignment="1" applyProtection="1">
      <alignment/>
      <protection locked="0"/>
    </xf>
    <xf numFmtId="0" fontId="2" fillId="36" borderId="15" xfId="0" applyFont="1" applyFill="1" applyBorder="1" applyAlignment="1" applyProtection="1">
      <alignment/>
      <protection locked="0"/>
    </xf>
    <xf numFmtId="1" fontId="33" fillId="36" borderId="0" xfId="42" applyNumberFormat="1" applyFont="1" applyFill="1" applyAlignment="1" applyProtection="1">
      <alignment/>
      <protection locked="0"/>
    </xf>
    <xf numFmtId="166" fontId="0" fillId="36" borderId="21" xfId="0" applyNumberFormat="1" applyFill="1" applyBorder="1" applyAlignment="1" applyProtection="1">
      <alignment/>
      <protection locked="0"/>
    </xf>
    <xf numFmtId="166" fontId="0" fillId="36" borderId="11" xfId="0" applyNumberFormat="1" applyFill="1" applyBorder="1" applyAlignment="1" applyProtection="1">
      <alignment/>
      <protection locked="0"/>
    </xf>
    <xf numFmtId="166" fontId="0" fillId="36" borderId="13" xfId="0" applyNumberFormat="1" applyFill="1" applyBorder="1" applyAlignment="1" applyProtection="1">
      <alignment/>
      <protection locked="0"/>
    </xf>
    <xf numFmtId="166" fontId="8" fillId="36" borderId="13" xfId="0" applyNumberFormat="1" applyFont="1" applyFill="1" applyBorder="1" applyAlignment="1" applyProtection="1">
      <alignment horizontal="center"/>
      <protection locked="0"/>
    </xf>
    <xf numFmtId="166" fontId="2" fillId="36" borderId="13" xfId="0" applyNumberFormat="1" applyFont="1" applyFill="1" applyBorder="1" applyAlignment="1" applyProtection="1">
      <alignment horizontal="center"/>
      <protection locked="0"/>
    </xf>
    <xf numFmtId="166" fontId="0" fillId="36" borderId="13" xfId="0" applyNumberFormat="1" applyFill="1" applyBorder="1" applyAlignment="1" applyProtection="1">
      <alignment horizontal="center"/>
      <protection locked="0"/>
    </xf>
    <xf numFmtId="0" fontId="1" fillId="0" borderId="0" xfId="0" applyFont="1" applyAlignment="1" applyProtection="1">
      <alignment horizontal="left"/>
      <protection locked="0"/>
    </xf>
    <xf numFmtId="0" fontId="39" fillId="0" borderId="12" xfId="0" applyFont="1" applyBorder="1" applyAlignment="1" applyProtection="1">
      <alignment/>
      <protection locked="0"/>
    </xf>
    <xf numFmtId="0" fontId="39" fillId="0" borderId="14" xfId="0" applyFont="1" applyBorder="1" applyAlignment="1" applyProtection="1">
      <alignment/>
      <protection locked="0"/>
    </xf>
    <xf numFmtId="0" fontId="2" fillId="0" borderId="17" xfId="0" applyFont="1" applyBorder="1" applyAlignment="1">
      <alignment/>
    </xf>
    <xf numFmtId="0" fontId="39" fillId="0" borderId="17" xfId="0" applyFont="1" applyBorder="1" applyAlignment="1" applyProtection="1">
      <alignment/>
      <protection locked="0"/>
    </xf>
    <xf numFmtId="0" fontId="27" fillId="0" borderId="0" xfId="0" applyFont="1" applyAlignment="1">
      <alignment wrapText="1"/>
    </xf>
    <xf numFmtId="0" fontId="0" fillId="0" borderId="0" xfId="0" applyFont="1" applyAlignment="1">
      <alignment/>
    </xf>
    <xf numFmtId="0" fontId="40" fillId="0" borderId="11" xfId="0" applyFont="1" applyFill="1" applyBorder="1" applyAlignment="1">
      <alignment horizontal="center"/>
    </xf>
    <xf numFmtId="0" fontId="41" fillId="0" borderId="13" xfId="0" applyFont="1" applyFill="1" applyBorder="1" applyAlignment="1">
      <alignment horizontal="center"/>
    </xf>
    <xf numFmtId="0" fontId="41" fillId="0" borderId="15" xfId="0" applyFont="1" applyFill="1" applyBorder="1" applyAlignment="1">
      <alignment horizontal="center"/>
    </xf>
    <xf numFmtId="0" fontId="1" fillId="0" borderId="0" xfId="0" applyFont="1" applyAlignment="1">
      <alignment horizontal="left"/>
    </xf>
    <xf numFmtId="0" fontId="0" fillId="42" borderId="0" xfId="0" applyFill="1" applyAlignment="1">
      <alignment/>
    </xf>
    <xf numFmtId="184" fontId="42" fillId="42" borderId="0" xfId="42" applyNumberFormat="1" applyFont="1" applyFill="1" applyAlignment="1" applyProtection="1">
      <alignment/>
      <protection locked="0"/>
    </xf>
    <xf numFmtId="184" fontId="6" fillId="42" borderId="0" xfId="42" applyNumberFormat="1" applyFont="1" applyFill="1" applyAlignment="1" applyProtection="1">
      <alignment/>
      <protection locked="0"/>
    </xf>
    <xf numFmtId="196" fontId="6" fillId="42" borderId="0" xfId="0" applyNumberFormat="1" applyFont="1" applyFill="1" applyAlignment="1" applyProtection="1">
      <alignment/>
      <protection locked="0"/>
    </xf>
    <xf numFmtId="0" fontId="36" fillId="41" borderId="0" xfId="0" applyFont="1" applyFill="1" applyBorder="1" applyAlignment="1" applyProtection="1" quotePrefix="1">
      <alignment/>
      <protection locked="0"/>
    </xf>
    <xf numFmtId="0" fontId="16" fillId="41" borderId="0" xfId="0" applyFont="1" applyFill="1" applyBorder="1" applyAlignment="1" applyProtection="1">
      <alignment/>
      <protection locked="0"/>
    </xf>
    <xf numFmtId="0" fontId="72" fillId="41" borderId="0" xfId="0" applyFont="1" applyFill="1" applyBorder="1" applyAlignment="1" applyProtection="1">
      <alignment textRotation="90" wrapText="1"/>
      <protection locked="0"/>
    </xf>
    <xf numFmtId="9" fontId="6" fillId="0" borderId="0" xfId="42" applyNumberFormat="1" applyFont="1" applyAlignment="1" applyProtection="1">
      <alignment/>
      <protection locked="0"/>
    </xf>
    <xf numFmtId="0" fontId="0" fillId="0" borderId="0" xfId="0" applyFont="1" applyBorder="1" applyAlignment="1">
      <alignment horizontal="center" wrapText="1"/>
    </xf>
    <xf numFmtId="0" fontId="2" fillId="0" borderId="0" xfId="0" applyFont="1" applyAlignment="1">
      <alignment/>
    </xf>
    <xf numFmtId="0" fontId="2" fillId="0" borderId="0" xfId="0" applyFont="1" applyAlignment="1">
      <alignment horizontal="center" vertical="top"/>
    </xf>
    <xf numFmtId="0" fontId="2" fillId="0" borderId="0" xfId="0" applyFont="1" applyBorder="1" applyAlignment="1">
      <alignment horizontal="center"/>
    </xf>
    <xf numFmtId="0" fontId="75" fillId="0" borderId="12" xfId="0" applyFont="1" applyBorder="1" applyAlignment="1">
      <alignment horizontal="left" vertical="top" wrapText="1"/>
    </xf>
    <xf numFmtId="0" fontId="0" fillId="0" borderId="0" xfId="0" applyAlignment="1">
      <alignment horizontal="left" vertical="top" wrapText="1"/>
    </xf>
    <xf numFmtId="0" fontId="0" fillId="43" borderId="0" xfId="0" applyFill="1" applyAlignment="1">
      <alignment/>
    </xf>
    <xf numFmtId="196" fontId="6" fillId="43" borderId="0" xfId="0" applyNumberFormat="1" applyFont="1" applyFill="1" applyAlignment="1" applyProtection="1">
      <alignment/>
      <protection locked="0"/>
    </xf>
    <xf numFmtId="184" fontId="6" fillId="43" borderId="0" xfId="42" applyNumberFormat="1" applyFont="1" applyFill="1" applyAlignment="1" applyProtection="1">
      <alignment/>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Job 1501and1550_2007ETC_Cost Basis-Fnl" xfId="57"/>
    <cellStyle name="Note" xfId="58"/>
    <cellStyle name="Output" xfId="59"/>
    <cellStyle name="Percent" xfId="60"/>
    <cellStyle name="Title" xfId="61"/>
    <cellStyle name="Total" xfId="62"/>
    <cellStyle name="Warning Text" xfId="63"/>
  </cellStyles>
  <dxfs count="3">
    <dxf>
      <fill>
        <patternFill patternType="darkHorizontal">
          <bgColor indexed="40"/>
        </patternFill>
      </fill>
    </dxf>
    <dxf>
      <font>
        <color auto="1"/>
      </font>
      <fill>
        <patternFill>
          <bgColor indexed="12"/>
        </patternFill>
      </fill>
    </dxf>
    <dxf>
      <font>
        <color auto="1"/>
      </font>
      <fill>
        <patternFill>
          <bgColor indexed="1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AEAEA"/>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30</xdr:row>
      <xdr:rowOff>104775</xdr:rowOff>
    </xdr:from>
    <xdr:to>
      <xdr:col>3</xdr:col>
      <xdr:colOff>228600</xdr:colOff>
      <xdr:row>44</xdr:row>
      <xdr:rowOff>66675</xdr:rowOff>
    </xdr:to>
    <xdr:pic>
      <xdr:nvPicPr>
        <xdr:cNvPr id="1" name="Picture 1"/>
        <xdr:cNvPicPr preferRelativeResize="1">
          <a:picLocks noChangeAspect="1"/>
        </xdr:cNvPicPr>
      </xdr:nvPicPr>
      <xdr:blipFill>
        <a:blip r:embed="rId1"/>
        <a:stretch>
          <a:fillRect/>
        </a:stretch>
      </xdr:blipFill>
      <xdr:spPr>
        <a:xfrm>
          <a:off x="76200" y="7924800"/>
          <a:ext cx="4791075" cy="2600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38"/>
  <sheetViews>
    <sheetView zoomScalePageLayoutView="0" workbookViewId="0" topLeftCell="A1">
      <selection activeCell="B4" sqref="B4"/>
    </sheetView>
  </sheetViews>
  <sheetFormatPr defaultColWidth="9.140625" defaultRowHeight="12.75"/>
  <cols>
    <col min="1" max="1" width="20.7109375" style="28" bestFit="1" customWidth="1"/>
    <col min="2" max="2" width="58.57421875" style="18" customWidth="1"/>
    <col min="3" max="16384" width="9.140625" style="18" customWidth="1"/>
  </cols>
  <sheetData>
    <row r="1" spans="1:2" ht="20.25">
      <c r="A1" s="16" t="s">
        <v>68</v>
      </c>
      <c r="B1" s="17"/>
    </row>
    <row r="2" spans="1:2" ht="20.25">
      <c r="A2" s="19"/>
      <c r="B2" s="20"/>
    </row>
    <row r="3" spans="1:5" s="30" customFormat="1" ht="18">
      <c r="A3" s="70" t="s">
        <v>136</v>
      </c>
      <c r="B3" s="362">
        <v>9418</v>
      </c>
      <c r="C3" s="9"/>
      <c r="E3" s="9"/>
    </row>
    <row r="4" spans="1:5" s="30" customFormat="1" ht="18">
      <c r="A4" s="70" t="s">
        <v>137</v>
      </c>
      <c r="B4" s="362">
        <v>2440</v>
      </c>
      <c r="C4" s="9"/>
      <c r="E4" s="9"/>
    </row>
    <row r="5" spans="1:5" s="30" customFormat="1" ht="18">
      <c r="A5" s="70" t="s">
        <v>138</v>
      </c>
      <c r="B5" s="21" t="s">
        <v>174</v>
      </c>
      <c r="C5" s="9"/>
      <c r="E5" s="9"/>
    </row>
    <row r="6" spans="1:5" s="30" customFormat="1" ht="18">
      <c r="A6" s="70" t="s">
        <v>139</v>
      </c>
      <c r="B6" s="21" t="s">
        <v>168</v>
      </c>
      <c r="C6" s="9"/>
      <c r="E6" s="9"/>
    </row>
    <row r="7" spans="1:5" s="30" customFormat="1" ht="15.75">
      <c r="A7" s="52"/>
      <c r="B7" s="21"/>
      <c r="C7" s="9"/>
      <c r="E7" s="9"/>
    </row>
    <row r="8" spans="1:2" ht="12.75">
      <c r="A8" s="19"/>
      <c r="B8" s="22"/>
    </row>
    <row r="9" spans="1:2" ht="12.75">
      <c r="A9" s="19" t="s">
        <v>97</v>
      </c>
      <c r="B9" s="22"/>
    </row>
    <row r="10" spans="1:6" ht="131.25" customHeight="1">
      <c r="A10" s="19"/>
      <c r="B10" s="41" t="s">
        <v>173</v>
      </c>
      <c r="C10" s="23"/>
      <c r="D10" s="23"/>
      <c r="E10" s="23"/>
      <c r="F10" s="23"/>
    </row>
    <row r="11" spans="1:2" ht="12.75">
      <c r="A11" s="19"/>
      <c r="B11" s="22"/>
    </row>
    <row r="12" spans="1:2" ht="12.75">
      <c r="A12" s="19" t="s">
        <v>107</v>
      </c>
      <c r="B12" s="22"/>
    </row>
    <row r="13" spans="1:2" ht="12.75">
      <c r="A13" s="19"/>
      <c r="B13" s="93" t="s">
        <v>169</v>
      </c>
    </row>
    <row r="14" spans="1:2" ht="12.75">
      <c r="A14" s="19"/>
      <c r="B14" s="22"/>
    </row>
    <row r="15" spans="1:2" ht="12.75">
      <c r="A15" s="19"/>
      <c r="B15" s="22"/>
    </row>
    <row r="16" spans="1:2" ht="12.75">
      <c r="A16" s="19"/>
      <c r="B16" s="22"/>
    </row>
    <row r="17" spans="1:2" ht="12.75">
      <c r="A17" s="19"/>
      <c r="B17" s="22"/>
    </row>
    <row r="18" spans="1:2" ht="12.75">
      <c r="A18" s="19"/>
      <c r="B18" s="22"/>
    </row>
    <row r="19" spans="1:2" ht="12.75">
      <c r="A19" s="19" t="s">
        <v>108</v>
      </c>
      <c r="B19" s="22"/>
    </row>
    <row r="20" spans="1:2" ht="12.75">
      <c r="A20" s="19"/>
      <c r="B20" s="24" t="s">
        <v>170</v>
      </c>
    </row>
    <row r="21" spans="1:2" ht="12.75">
      <c r="A21" s="19"/>
      <c r="B21" s="24" t="s">
        <v>123</v>
      </c>
    </row>
    <row r="22" spans="1:2" ht="12.75">
      <c r="A22" s="19"/>
      <c r="B22" s="25"/>
    </row>
    <row r="23" spans="1:2" ht="12.75">
      <c r="A23" s="19"/>
      <c r="B23" s="25"/>
    </row>
    <row r="24" spans="1:2" ht="12.75">
      <c r="A24" s="19"/>
      <c r="B24" s="24" t="s">
        <v>170</v>
      </c>
    </row>
    <row r="25" spans="1:2" ht="12.75">
      <c r="A25" s="19"/>
      <c r="B25" s="24" t="s">
        <v>124</v>
      </c>
    </row>
    <row r="26" spans="1:2" ht="12.75">
      <c r="A26" s="19"/>
      <c r="B26" s="25"/>
    </row>
    <row r="27" spans="1:2" ht="12.75">
      <c r="A27" s="19"/>
      <c r="B27" s="25"/>
    </row>
    <row r="28" spans="1:5" ht="12.75">
      <c r="A28" s="19"/>
      <c r="B28" s="24" t="s">
        <v>170</v>
      </c>
      <c r="E28" s="40" t="s">
        <v>106</v>
      </c>
    </row>
    <row r="29" spans="1:2" ht="12.75">
      <c r="A29" s="19"/>
      <c r="B29" s="24" t="s">
        <v>125</v>
      </c>
    </row>
    <row r="30" spans="1:2" ht="13.5" thickBot="1">
      <c r="A30" s="26"/>
      <c r="B30" s="27"/>
    </row>
    <row r="31" ht="12.75">
      <c r="B31" s="29"/>
    </row>
    <row r="32" ht="12.75">
      <c r="B32" s="29"/>
    </row>
    <row r="33" ht="12.75">
      <c r="B33" s="29"/>
    </row>
    <row r="34" ht="12.75">
      <c r="B34" s="29"/>
    </row>
    <row r="35" ht="12.75">
      <c r="B35" s="29"/>
    </row>
    <row r="36" ht="12.75">
      <c r="B36" s="29"/>
    </row>
    <row r="37" ht="12.75">
      <c r="B37" s="29"/>
    </row>
    <row r="38" ht="12.75">
      <c r="B38" s="29"/>
    </row>
  </sheetData>
  <sheetProtection/>
  <printOptions/>
  <pageMargins left="0.56" right="0.24" top="0.85" bottom="0.43" header="0.5" footer="0.17"/>
  <pageSetup horizontalDpi="600" verticalDpi="600" orientation="portrait" scale="115" r:id="rId1"/>
  <headerFooter alignWithMargins="0">
    <oddFooter xml:space="preserve">&amp;L&amp;F&amp;C          &amp;A&amp;R&amp;D   </oddFooter>
  </headerFooter>
</worksheet>
</file>

<file path=xl/worksheets/sheet2.xml><?xml version="1.0" encoding="utf-8"?>
<worksheet xmlns="http://schemas.openxmlformats.org/spreadsheetml/2006/main" xmlns:r="http://schemas.openxmlformats.org/officeDocument/2006/relationships">
  <dimension ref="A1:CS547"/>
  <sheetViews>
    <sheetView tabSelected="1" zoomScale="75" zoomScaleNormal="75" zoomScalePageLayoutView="0" workbookViewId="0" topLeftCell="A10">
      <selection activeCell="CZ64" sqref="CZ64"/>
    </sheetView>
  </sheetViews>
  <sheetFormatPr defaultColWidth="8.8515625" defaultRowHeight="12.75"/>
  <cols>
    <col min="1" max="1" width="5.7109375" style="94" bestFit="1" customWidth="1"/>
    <col min="2" max="2" width="7.140625" style="94" customWidth="1"/>
    <col min="3" max="3" width="2.421875" style="94" customWidth="1"/>
    <col min="4" max="4" width="31.7109375" style="94" customWidth="1"/>
    <col min="5" max="5" width="8.7109375" style="94" customWidth="1"/>
    <col min="6" max="6" width="8.7109375" style="169" customWidth="1"/>
    <col min="7" max="7" width="4.8515625" style="170" customWidth="1"/>
    <col min="8" max="10" width="2.57421875" style="170" customWidth="1"/>
    <col min="11" max="11" width="11.421875" style="170" customWidth="1"/>
    <col min="12" max="12" width="11.140625" style="0" hidden="1" customWidth="1"/>
    <col min="13" max="13" width="11.7109375" style="0" hidden="1" customWidth="1"/>
    <col min="14" max="18" width="0.85546875" style="237" customWidth="1"/>
    <col min="19" max="19" width="4.140625" style="94" customWidth="1"/>
    <col min="20" max="20" width="7.28125" style="359" customWidth="1"/>
    <col min="21" max="24" width="4.00390625" style="175" customWidth="1"/>
    <col min="25" max="25" width="4.00390625" style="94" customWidth="1"/>
    <col min="26" max="26" width="6.00390625" style="94" customWidth="1"/>
    <col min="27" max="28" width="4.00390625" style="94" hidden="1" customWidth="1"/>
    <col min="29" max="29" width="3.7109375" style="94" customWidth="1"/>
    <col min="30" max="30" width="4.00390625" style="94" customWidth="1"/>
    <col min="31" max="31" width="6.28125" style="94" bestFit="1" customWidth="1"/>
    <col min="32" max="32" width="4.00390625" style="94" customWidth="1"/>
    <col min="33" max="34" width="7.00390625" style="94" bestFit="1" customWidth="1"/>
    <col min="35" max="36" width="4.00390625" style="94" customWidth="1"/>
    <col min="37" max="37" width="6.28125" style="94" bestFit="1" customWidth="1"/>
    <col min="38" max="38" width="4.00390625" style="94" customWidth="1"/>
    <col min="39" max="41" width="4.00390625" style="94" hidden="1" customWidth="1"/>
    <col min="42" max="44" width="6.28125" style="94" hidden="1" customWidth="1"/>
    <col min="45" max="46" width="5.00390625" style="244" hidden="1" customWidth="1"/>
    <col min="47" max="47" width="5.00390625" style="244" customWidth="1"/>
    <col min="48" max="48" width="11.421875" style="0" customWidth="1"/>
    <col min="49" max="49" width="10.421875" style="0" customWidth="1"/>
    <col min="50" max="71" width="3.421875" style="0" hidden="1" customWidth="1"/>
    <col min="72" max="97" width="3.7109375" style="0" hidden="1" customWidth="1"/>
  </cols>
  <sheetData>
    <row r="1" spans="3:37" ht="18.75">
      <c r="C1" s="95"/>
      <c r="D1" s="95" t="str">
        <f>+'Tab A Description'!A3</f>
        <v>Cost Center:</v>
      </c>
      <c r="E1" s="392">
        <f>+'Tab A Description'!B3</f>
        <v>9418</v>
      </c>
      <c r="F1" s="96"/>
      <c r="G1" s="97"/>
      <c r="H1" s="97"/>
      <c r="I1" s="97"/>
      <c r="J1" s="97"/>
      <c r="K1" s="97"/>
      <c r="L1" s="56"/>
      <c r="M1" s="56"/>
      <c r="N1" s="226"/>
      <c r="O1" s="226"/>
      <c r="P1" s="226"/>
      <c r="Q1" s="226"/>
      <c r="R1" s="226"/>
      <c r="S1" s="95"/>
      <c r="T1" s="343"/>
      <c r="U1"/>
      <c r="V1"/>
      <c r="W1"/>
      <c r="X1"/>
      <c r="Y1"/>
      <c r="Z1"/>
      <c r="AA1"/>
      <c r="AB1"/>
      <c r="AC1"/>
      <c r="AD1"/>
      <c r="AE1"/>
      <c r="AF1"/>
      <c r="AG1"/>
      <c r="AH1"/>
      <c r="AI1"/>
      <c r="AJ1"/>
      <c r="AK1"/>
    </row>
    <row r="2" spans="1:47" s="32" customFormat="1" ht="17.25" customHeight="1">
      <c r="A2" s="98"/>
      <c r="C2" s="99"/>
      <c r="D2" s="95" t="str">
        <f>+'Tab A Description'!A4</f>
        <v>Job Number:</v>
      </c>
      <c r="E2" s="392">
        <f>+'Tab A Description'!B4</f>
        <v>2440</v>
      </c>
      <c r="F2" s="100"/>
      <c r="G2" s="101"/>
      <c r="H2" s="101"/>
      <c r="I2" s="101"/>
      <c r="J2" s="101"/>
      <c r="K2" s="101"/>
      <c r="L2" s="57"/>
      <c r="M2" s="57"/>
      <c r="N2" s="227"/>
      <c r="O2" s="227"/>
      <c r="P2" s="227"/>
      <c r="Q2" s="227"/>
      <c r="R2" s="227"/>
      <c r="S2" s="99"/>
      <c r="T2" s="343"/>
      <c r="U2"/>
      <c r="V2"/>
      <c r="W2"/>
      <c r="X2"/>
      <c r="Y2"/>
      <c r="Z2" s="242"/>
      <c r="AA2" s="242"/>
      <c r="AB2" s="242"/>
      <c r="AC2" s="242"/>
      <c r="AD2" s="242"/>
      <c r="AE2" s="242"/>
      <c r="AF2" s="242"/>
      <c r="AG2" s="242"/>
      <c r="AH2" s="242"/>
      <c r="AI2" s="242"/>
      <c r="AJ2" s="242"/>
      <c r="AK2" s="242"/>
      <c r="AL2" s="98"/>
      <c r="AM2" s="98"/>
      <c r="AN2" s="98"/>
      <c r="AO2" s="98"/>
      <c r="AP2" s="98"/>
      <c r="AQ2" s="98"/>
      <c r="AR2" s="98"/>
      <c r="AS2" s="245"/>
      <c r="AT2" s="245"/>
      <c r="AU2" s="245"/>
    </row>
    <row r="3" spans="1:47" s="32" customFormat="1" ht="17.25" customHeight="1">
      <c r="A3" s="98"/>
      <c r="C3" s="99"/>
      <c r="D3" s="363" t="str">
        <f>+'Tab A Description'!A5</f>
        <v>Job Title: </v>
      </c>
      <c r="E3" s="392" t="str">
        <f>+'Tab A Description'!B5</f>
        <v>NSTX Beamline 2 Refurbishment</v>
      </c>
      <c r="F3" s="100"/>
      <c r="G3" s="101"/>
      <c r="H3" s="101"/>
      <c r="I3" s="101"/>
      <c r="J3" s="101"/>
      <c r="K3" s="101"/>
      <c r="L3" s="57"/>
      <c r="M3" s="57"/>
      <c r="N3" s="227"/>
      <c r="O3" s="227"/>
      <c r="P3" s="227"/>
      <c r="Q3" s="227"/>
      <c r="R3" s="227"/>
      <c r="S3" s="99"/>
      <c r="T3" s="344"/>
      <c r="U3" s="98"/>
      <c r="V3" s="176"/>
      <c r="W3" s="98"/>
      <c r="X3" s="98"/>
      <c r="Y3" s="98"/>
      <c r="Z3" s="98"/>
      <c r="AA3" s="98"/>
      <c r="AB3" s="98"/>
      <c r="AC3" s="98"/>
      <c r="AD3" s="98"/>
      <c r="AE3" s="98"/>
      <c r="AF3" s="98"/>
      <c r="AG3" s="98"/>
      <c r="AH3" s="98"/>
      <c r="AI3" s="98"/>
      <c r="AJ3" s="98"/>
      <c r="AK3" s="98"/>
      <c r="AL3" s="98"/>
      <c r="AM3" s="98"/>
      <c r="AN3" s="98"/>
      <c r="AO3" s="98"/>
      <c r="AP3" s="98"/>
      <c r="AQ3" s="98"/>
      <c r="AR3" s="98"/>
      <c r="AS3" s="245"/>
      <c r="AT3" s="245"/>
      <c r="AU3" s="245"/>
    </row>
    <row r="4" spans="1:47" s="32" customFormat="1" ht="17.25" customHeight="1" thickBot="1">
      <c r="A4" s="98"/>
      <c r="C4" s="99"/>
      <c r="D4" s="363" t="str">
        <f>+'Tab A Description'!A6</f>
        <v>Job Manager: </v>
      </c>
      <c r="E4" s="392" t="str">
        <f>+'Tab A Description'!B6</f>
        <v>Martin Denault</v>
      </c>
      <c r="F4" s="100"/>
      <c r="G4" s="101"/>
      <c r="H4" s="101"/>
      <c r="I4" s="101"/>
      <c r="J4" s="101"/>
      <c r="K4" s="101"/>
      <c r="L4" s="57"/>
      <c r="M4" s="57"/>
      <c r="N4" s="227"/>
      <c r="O4" s="227"/>
      <c r="P4" s="227"/>
      <c r="Q4" s="227"/>
      <c r="R4" s="227"/>
      <c r="S4" s="99"/>
      <c r="T4" s="344"/>
      <c r="U4" s="98"/>
      <c r="V4" s="176"/>
      <c r="W4" s="98"/>
      <c r="X4" s="98"/>
      <c r="Y4" s="98"/>
      <c r="Z4" s="98"/>
      <c r="AA4" s="98"/>
      <c r="AB4" s="98"/>
      <c r="AC4" s="98"/>
      <c r="AD4" s="98"/>
      <c r="AE4" s="98"/>
      <c r="AF4" s="98"/>
      <c r="AG4" s="98"/>
      <c r="AH4" s="98"/>
      <c r="AI4" s="98"/>
      <c r="AJ4" s="98"/>
      <c r="AK4" s="98"/>
      <c r="AL4" s="98"/>
      <c r="AM4" s="98"/>
      <c r="AN4" s="98"/>
      <c r="AO4" s="98"/>
      <c r="AP4" s="98"/>
      <c r="AQ4" s="98"/>
      <c r="AR4" s="98"/>
      <c r="AS4" s="245"/>
      <c r="AT4" s="245"/>
      <c r="AU4" s="245"/>
    </row>
    <row r="5" spans="2:48" ht="15" customHeight="1" thickBot="1">
      <c r="B5" s="102"/>
      <c r="C5" s="103"/>
      <c r="D5" s="103"/>
      <c r="E5" s="103"/>
      <c r="F5" s="104"/>
      <c r="G5" s="283"/>
      <c r="H5" s="283"/>
      <c r="I5" s="283"/>
      <c r="J5" s="283"/>
      <c r="K5" s="283"/>
      <c r="L5" s="33"/>
      <c r="M5" s="33"/>
      <c r="N5" s="228"/>
      <c r="O5" s="228"/>
      <c r="P5" s="228"/>
      <c r="Q5" s="228"/>
      <c r="R5" s="228"/>
      <c r="S5" s="103"/>
      <c r="T5" s="345" t="s">
        <v>87</v>
      </c>
      <c r="U5" s="177"/>
      <c r="V5" s="177"/>
      <c r="W5" s="177"/>
      <c r="X5" s="177"/>
      <c r="Y5" s="178"/>
      <c r="Z5" s="178"/>
      <c r="AA5" s="178"/>
      <c r="AB5" s="178"/>
      <c r="AC5" s="178"/>
      <c r="AD5" s="178"/>
      <c r="AE5" s="178"/>
      <c r="AF5" s="178"/>
      <c r="AG5" s="178"/>
      <c r="AH5" s="178"/>
      <c r="AI5" s="178"/>
      <c r="AJ5" s="178"/>
      <c r="AK5" s="178"/>
      <c r="AL5" s="178"/>
      <c r="AM5" s="178"/>
      <c r="AN5" s="178"/>
      <c r="AO5" s="178"/>
      <c r="AP5" s="178"/>
      <c r="AQ5" s="179"/>
      <c r="AR5" s="178"/>
      <c r="AS5" s="284"/>
      <c r="AT5" s="285"/>
      <c r="AU5" s="216"/>
      <c r="AV5" s="8"/>
    </row>
    <row r="6" spans="1:97" s="31" customFormat="1" ht="22.5" customHeight="1" thickBot="1">
      <c r="A6" s="105"/>
      <c r="B6" s="106" t="s">
        <v>168</v>
      </c>
      <c r="C6" s="106"/>
      <c r="D6" s="106"/>
      <c r="E6" s="107"/>
      <c r="F6" s="108" t="s">
        <v>145</v>
      </c>
      <c r="G6" s="109"/>
      <c r="H6" s="109"/>
      <c r="I6" s="109"/>
      <c r="J6" s="109"/>
      <c r="K6" s="109"/>
      <c r="L6" s="89"/>
      <c r="M6" s="90"/>
      <c r="N6" s="229"/>
      <c r="O6" s="229"/>
      <c r="P6" s="229"/>
      <c r="Q6" s="229"/>
      <c r="R6" s="229"/>
      <c r="S6" s="180"/>
      <c r="T6" s="346" t="s">
        <v>177</v>
      </c>
      <c r="U6" s="277"/>
      <c r="V6" s="277"/>
      <c r="W6" s="277"/>
      <c r="X6" s="278"/>
      <c r="Y6" s="181" t="s">
        <v>178</v>
      </c>
      <c r="Z6" s="182"/>
      <c r="AA6" s="182"/>
      <c r="AB6" s="182"/>
      <c r="AC6" s="182"/>
      <c r="AD6" s="182"/>
      <c r="AE6" s="182"/>
      <c r="AF6" s="182"/>
      <c r="AG6" s="182"/>
      <c r="AH6" s="182"/>
      <c r="AI6" s="182"/>
      <c r="AJ6" s="182"/>
      <c r="AK6" s="182"/>
      <c r="AL6" s="182"/>
      <c r="AM6" s="183"/>
      <c r="AN6" s="183"/>
      <c r="AO6" s="182"/>
      <c r="AP6" s="182"/>
      <c r="AQ6" s="183"/>
      <c r="AR6" s="183"/>
      <c r="AS6" s="281" t="s">
        <v>34</v>
      </c>
      <c r="AT6" s="282" t="s">
        <v>34</v>
      </c>
      <c r="AU6" s="407"/>
      <c r="AX6" s="265" t="s">
        <v>69</v>
      </c>
      <c r="AY6" s="266"/>
      <c r="AZ6" s="266"/>
      <c r="BA6" s="266"/>
      <c r="BB6" s="266"/>
      <c r="BC6" s="266"/>
      <c r="BD6" s="266"/>
      <c r="BE6" s="266"/>
      <c r="BF6" s="266"/>
      <c r="BG6" s="266"/>
      <c r="BH6" s="266"/>
      <c r="BI6" s="267"/>
      <c r="BJ6" s="261" t="s">
        <v>70</v>
      </c>
      <c r="BK6" s="262"/>
      <c r="BL6" s="263"/>
      <c r="BM6" s="263"/>
      <c r="BN6" s="263"/>
      <c r="BO6" s="263"/>
      <c r="BP6" s="263"/>
      <c r="BQ6" s="263"/>
      <c r="BR6" s="263"/>
      <c r="BS6" s="263"/>
      <c r="BT6" s="263"/>
      <c r="BU6" s="264"/>
      <c r="BV6" s="265" t="s">
        <v>30</v>
      </c>
      <c r="BW6" s="266"/>
      <c r="BX6" s="268"/>
      <c r="BY6" s="268"/>
      <c r="BZ6" s="268"/>
      <c r="CA6" s="268"/>
      <c r="CB6" s="268"/>
      <c r="CC6" s="268"/>
      <c r="CD6" s="268"/>
      <c r="CE6" s="268"/>
      <c r="CF6" s="268"/>
      <c r="CG6" s="269"/>
      <c r="CH6" s="261" t="s">
        <v>31</v>
      </c>
      <c r="CI6" s="262"/>
      <c r="CJ6" s="263"/>
      <c r="CK6" s="263"/>
      <c r="CL6" s="263"/>
      <c r="CM6" s="263"/>
      <c r="CN6" s="263"/>
      <c r="CO6" s="263"/>
      <c r="CP6" s="263"/>
      <c r="CQ6" s="263"/>
      <c r="CR6" s="263"/>
      <c r="CS6" s="264"/>
    </row>
    <row r="7" spans="1:47" s="31" customFormat="1" ht="25.5" customHeight="1" thickBot="1">
      <c r="A7" s="110"/>
      <c r="B7" s="111" t="s">
        <v>88</v>
      </c>
      <c r="C7" s="111"/>
      <c r="D7" s="111"/>
      <c r="E7" s="112"/>
      <c r="F7" s="113" t="s">
        <v>82</v>
      </c>
      <c r="G7" s="114"/>
      <c r="H7" s="115"/>
      <c r="I7" s="115"/>
      <c r="J7" s="115"/>
      <c r="K7" s="116"/>
      <c r="L7" s="87" t="s">
        <v>80</v>
      </c>
      <c r="M7" s="88"/>
      <c r="N7" s="230"/>
      <c r="O7" s="230"/>
      <c r="P7" s="230"/>
      <c r="Q7" s="230"/>
      <c r="R7" s="230"/>
      <c r="S7" s="184"/>
      <c r="T7" s="347">
        <v>1.308</v>
      </c>
      <c r="U7" s="185">
        <v>1000</v>
      </c>
      <c r="V7" s="185">
        <v>1716</v>
      </c>
      <c r="W7" s="185">
        <v>1716</v>
      </c>
      <c r="X7" s="186">
        <v>1716</v>
      </c>
      <c r="Y7" s="187">
        <v>168.7</v>
      </c>
      <c r="Z7" s="188">
        <v>168.7</v>
      </c>
      <c r="AA7" s="188">
        <v>156.5</v>
      </c>
      <c r="AB7" s="188"/>
      <c r="AC7" s="188">
        <v>128.59</v>
      </c>
      <c r="AD7" s="188">
        <v>108.44</v>
      </c>
      <c r="AE7" s="188">
        <v>78.33</v>
      </c>
      <c r="AF7" s="188">
        <v>78.33</v>
      </c>
      <c r="AG7" s="188">
        <v>78.33</v>
      </c>
      <c r="AH7" s="188">
        <v>180.79</v>
      </c>
      <c r="AI7" s="188"/>
      <c r="AJ7" s="188"/>
      <c r="AK7" s="188"/>
      <c r="AL7" s="188"/>
      <c r="AM7" s="188">
        <v>116.7</v>
      </c>
      <c r="AN7" s="188">
        <v>116.7</v>
      </c>
      <c r="AO7" s="189"/>
      <c r="AP7" s="189"/>
      <c r="AQ7" s="189"/>
      <c r="AR7" s="189"/>
      <c r="AS7" s="279"/>
      <c r="AT7" s="280"/>
      <c r="AU7" s="408"/>
    </row>
    <row r="8" spans="1:97" s="34" customFormat="1" ht="97.5" customHeight="1" thickBot="1">
      <c r="A8" s="117" t="s">
        <v>77</v>
      </c>
      <c r="B8" s="118" t="s">
        <v>86</v>
      </c>
      <c r="C8" s="119"/>
      <c r="D8" s="118"/>
      <c r="E8" s="118" t="s">
        <v>172</v>
      </c>
      <c r="F8" s="120" t="s">
        <v>83</v>
      </c>
      <c r="G8" s="121" t="s">
        <v>81</v>
      </c>
      <c r="H8" s="122"/>
      <c r="I8" s="122"/>
      <c r="J8" s="122"/>
      <c r="K8" s="123" t="s">
        <v>79</v>
      </c>
      <c r="L8" s="75" t="s">
        <v>146</v>
      </c>
      <c r="M8" s="75" t="s">
        <v>147</v>
      </c>
      <c r="N8" s="231"/>
      <c r="O8" s="231"/>
      <c r="P8" s="231"/>
      <c r="Q8" s="231"/>
      <c r="R8" s="231"/>
      <c r="S8" s="190" t="s">
        <v>84</v>
      </c>
      <c r="T8" s="348" t="s">
        <v>143</v>
      </c>
      <c r="U8" s="191" t="s">
        <v>144</v>
      </c>
      <c r="V8" s="191" t="s">
        <v>142</v>
      </c>
      <c r="W8" s="191" t="s">
        <v>140</v>
      </c>
      <c r="X8" s="192" t="s">
        <v>141</v>
      </c>
      <c r="Y8" s="193" t="s">
        <v>148</v>
      </c>
      <c r="Z8" s="194" t="s">
        <v>29</v>
      </c>
      <c r="AA8" s="194" t="s">
        <v>149</v>
      </c>
      <c r="AB8" s="194" t="s">
        <v>38</v>
      </c>
      <c r="AC8" s="194" t="s">
        <v>37</v>
      </c>
      <c r="AD8" s="194" t="s">
        <v>150</v>
      </c>
      <c r="AE8" s="194" t="s">
        <v>39</v>
      </c>
      <c r="AF8" s="194" t="s">
        <v>40</v>
      </c>
      <c r="AG8" s="194" t="s">
        <v>41</v>
      </c>
      <c r="AH8" s="194" t="s">
        <v>151</v>
      </c>
      <c r="AI8" s="194" t="s">
        <v>28</v>
      </c>
      <c r="AJ8" s="194" t="s">
        <v>42</v>
      </c>
      <c r="AK8" s="194" t="s">
        <v>43</v>
      </c>
      <c r="AL8" s="194" t="s">
        <v>58</v>
      </c>
      <c r="AM8" s="195" t="s">
        <v>59</v>
      </c>
      <c r="AN8" s="195" t="s">
        <v>44</v>
      </c>
      <c r="AO8" s="194" t="s">
        <v>152</v>
      </c>
      <c r="AP8" s="194"/>
      <c r="AQ8" s="195"/>
      <c r="AR8" s="243"/>
      <c r="AS8" s="270" t="s">
        <v>32</v>
      </c>
      <c r="AT8" s="272" t="s">
        <v>33</v>
      </c>
      <c r="AU8" s="409" t="s">
        <v>176</v>
      </c>
      <c r="AV8" s="55" t="s">
        <v>46</v>
      </c>
      <c r="AW8" s="53" t="s">
        <v>45</v>
      </c>
      <c r="AX8" s="255">
        <v>39722</v>
      </c>
      <c r="AY8" s="255">
        <v>39753</v>
      </c>
      <c r="AZ8" s="255">
        <v>39783</v>
      </c>
      <c r="BA8" s="255">
        <v>39814</v>
      </c>
      <c r="BB8" s="255">
        <v>39845</v>
      </c>
      <c r="BC8" s="255">
        <v>39873</v>
      </c>
      <c r="BD8" s="255">
        <v>39904</v>
      </c>
      <c r="BE8" s="255">
        <v>39934</v>
      </c>
      <c r="BF8" s="255">
        <v>39965</v>
      </c>
      <c r="BG8" s="255">
        <v>39995</v>
      </c>
      <c r="BH8" s="255">
        <v>40026</v>
      </c>
      <c r="BI8" s="255">
        <v>40057</v>
      </c>
      <c r="BJ8" s="258">
        <v>40087</v>
      </c>
      <c r="BK8" s="258">
        <v>40118</v>
      </c>
      <c r="BL8" s="258">
        <v>40148</v>
      </c>
      <c r="BM8" s="258">
        <v>40179</v>
      </c>
      <c r="BN8" s="258">
        <v>40210</v>
      </c>
      <c r="BO8" s="258">
        <v>40238</v>
      </c>
      <c r="BP8" s="258">
        <v>40269</v>
      </c>
      <c r="BQ8" s="258">
        <v>40299</v>
      </c>
      <c r="BR8" s="258">
        <v>40330</v>
      </c>
      <c r="BS8" s="258">
        <v>40360</v>
      </c>
      <c r="BT8" s="258">
        <v>40391</v>
      </c>
      <c r="BU8" s="258">
        <v>40422</v>
      </c>
      <c r="BV8" s="255">
        <v>40452</v>
      </c>
      <c r="BW8" s="255">
        <v>40483</v>
      </c>
      <c r="BX8" s="255">
        <v>40513</v>
      </c>
      <c r="BY8" s="255">
        <v>40544</v>
      </c>
      <c r="BZ8" s="255">
        <v>40575</v>
      </c>
      <c r="CA8" s="255">
        <v>40603</v>
      </c>
      <c r="CB8" s="255">
        <v>40634</v>
      </c>
      <c r="CC8" s="255">
        <v>40664</v>
      </c>
      <c r="CD8" s="255">
        <v>40695</v>
      </c>
      <c r="CE8" s="255">
        <v>40725</v>
      </c>
      <c r="CF8" s="255">
        <v>40756</v>
      </c>
      <c r="CG8" s="255">
        <v>40787</v>
      </c>
      <c r="CH8" s="258">
        <v>40817</v>
      </c>
      <c r="CI8" s="258">
        <v>40848</v>
      </c>
      <c r="CJ8" s="258">
        <v>40878</v>
      </c>
      <c r="CK8" s="258">
        <v>40909</v>
      </c>
      <c r="CL8" s="258">
        <v>40940</v>
      </c>
      <c r="CM8" s="258">
        <v>40969</v>
      </c>
      <c r="CN8" s="258">
        <v>41000</v>
      </c>
      <c r="CO8" s="258">
        <v>41030</v>
      </c>
      <c r="CP8" s="258">
        <v>41061</v>
      </c>
      <c r="CQ8" s="258">
        <v>41091</v>
      </c>
      <c r="CR8" s="258">
        <v>41122</v>
      </c>
      <c r="CS8" s="258">
        <v>41153</v>
      </c>
    </row>
    <row r="9" spans="1:97" s="35" customFormat="1" ht="34.5" customHeight="1" thickBot="1">
      <c r="A9" s="124" t="s">
        <v>78</v>
      </c>
      <c r="B9" s="125" t="s">
        <v>85</v>
      </c>
      <c r="C9" s="124"/>
      <c r="D9" s="126"/>
      <c r="E9" s="126"/>
      <c r="F9" s="127"/>
      <c r="G9" s="128"/>
      <c r="H9" s="128"/>
      <c r="I9" s="128"/>
      <c r="J9" s="128"/>
      <c r="K9" s="128"/>
      <c r="L9" s="76"/>
      <c r="M9" s="77"/>
      <c r="N9" s="72"/>
      <c r="O9" s="72"/>
      <c r="P9" s="72"/>
      <c r="Q9" s="72"/>
      <c r="R9" s="72"/>
      <c r="S9" s="196"/>
      <c r="T9" s="349">
        <v>1.178</v>
      </c>
      <c r="U9" s="240">
        <v>1.178</v>
      </c>
      <c r="V9" s="240">
        <v>1.617</v>
      </c>
      <c r="W9" s="240">
        <v>1.232</v>
      </c>
      <c r="X9" s="240">
        <v>1.859</v>
      </c>
      <c r="Y9" s="241">
        <v>177.11</v>
      </c>
      <c r="Z9" s="241">
        <v>118.8</v>
      </c>
      <c r="AA9" s="241">
        <v>135.2</v>
      </c>
      <c r="AB9" s="241">
        <v>101.48</v>
      </c>
      <c r="AC9" s="241">
        <v>67.89</v>
      </c>
      <c r="AD9" s="241">
        <v>172.42</v>
      </c>
      <c r="AE9" s="241">
        <v>150.61</v>
      </c>
      <c r="AF9" s="241">
        <v>122.43</v>
      </c>
      <c r="AG9" s="241">
        <v>83.52</v>
      </c>
      <c r="AH9" s="241">
        <v>149.15</v>
      </c>
      <c r="AI9" s="241">
        <v>148.87</v>
      </c>
      <c r="AJ9" s="241">
        <v>115.61</v>
      </c>
      <c r="AK9" s="241">
        <v>89.2</v>
      </c>
      <c r="AL9" s="241">
        <v>120.76</v>
      </c>
      <c r="AM9" s="241">
        <v>177</v>
      </c>
      <c r="AN9" s="241">
        <v>208.3</v>
      </c>
      <c r="AO9" s="241">
        <v>150.77</v>
      </c>
      <c r="AP9" s="197">
        <v>1</v>
      </c>
      <c r="AQ9" s="197">
        <v>1</v>
      </c>
      <c r="AR9" s="197">
        <v>1</v>
      </c>
      <c r="AS9" s="271"/>
      <c r="AT9" s="273"/>
      <c r="AU9" s="408"/>
      <c r="AX9" s="256"/>
      <c r="AY9" s="256"/>
      <c r="AZ9" s="256"/>
      <c r="BA9" s="256"/>
      <c r="BB9" s="256"/>
      <c r="BC9" s="256"/>
      <c r="BD9" s="256"/>
      <c r="BE9" s="256"/>
      <c r="BF9" s="256"/>
      <c r="BG9" s="256"/>
      <c r="BH9" s="71"/>
      <c r="BI9" s="71"/>
      <c r="BJ9" s="259"/>
      <c r="BK9" s="259"/>
      <c r="BL9" s="259"/>
      <c r="BM9" s="259"/>
      <c r="BN9" s="259"/>
      <c r="BO9" s="259"/>
      <c r="BP9" s="259"/>
      <c r="BQ9" s="259"/>
      <c r="BR9" s="259"/>
      <c r="BS9" s="259"/>
      <c r="BT9" s="259"/>
      <c r="BU9" s="259"/>
      <c r="BV9" s="71"/>
      <c r="BW9" s="71"/>
      <c r="BX9" s="71"/>
      <c r="BY9" s="71"/>
      <c r="BZ9" s="71"/>
      <c r="CA9" s="71"/>
      <c r="CB9" s="71"/>
      <c r="CC9" s="71"/>
      <c r="CD9" s="71"/>
      <c r="CE9" s="71"/>
      <c r="CF9" s="71"/>
      <c r="CG9" s="71"/>
      <c r="CH9" s="259"/>
      <c r="CI9" s="259"/>
      <c r="CJ9" s="259"/>
      <c r="CK9" s="259"/>
      <c r="CL9" s="259"/>
      <c r="CM9" s="259"/>
      <c r="CN9" s="259"/>
      <c r="CO9" s="259"/>
      <c r="CP9" s="259"/>
      <c r="CQ9" s="259"/>
      <c r="CR9" s="259"/>
      <c r="CS9" s="259"/>
    </row>
    <row r="10" spans="1:97" s="63" customFormat="1" ht="14.25" customHeight="1">
      <c r="A10" s="129">
        <v>1</v>
      </c>
      <c r="B10" s="130"/>
      <c r="C10"/>
      <c r="D10" t="s">
        <v>7</v>
      </c>
      <c r="E10" s="130"/>
      <c r="F10" s="132">
        <v>60</v>
      </c>
      <c r="G10" s="133"/>
      <c r="H10" s="133"/>
      <c r="I10" s="133"/>
      <c r="J10" s="133"/>
      <c r="K10" s="134">
        <v>40087</v>
      </c>
      <c r="L10" s="78">
        <f>IF(F10="","",MAX(N10:R10))</f>
        <v>40087</v>
      </c>
      <c r="M10" s="79">
        <f>IF(F10="","",+L10+(F10*7/5))</f>
        <v>40171</v>
      </c>
      <c r="N10" s="73">
        <f aca="true" t="shared" si="0" ref="N10:N47">IF(K10="",(DATEVALUE("10/1/2007")),K10)</f>
        <v>40087</v>
      </c>
      <c r="O10" s="74">
        <f aca="true" t="shared" si="1" ref="O10:R12">IF(G10="",(DATEVALUE("10/1/2007")),VLOOKUP(G10,$A$10:$M$60,13))</f>
        <v>39356</v>
      </c>
      <c r="P10" s="74">
        <f t="shared" si="1"/>
        <v>39356</v>
      </c>
      <c r="Q10" s="74">
        <f t="shared" si="1"/>
        <v>39356</v>
      </c>
      <c r="R10" s="74">
        <f t="shared" si="1"/>
        <v>39356</v>
      </c>
      <c r="S10" s="130"/>
      <c r="T10" s="350"/>
      <c r="U10" s="198"/>
      <c r="V10" s="198"/>
      <c r="W10" s="198"/>
      <c r="X10" s="199"/>
      <c r="Y10" s="200"/>
      <c r="Z10" s="200"/>
      <c r="AA10" s="200"/>
      <c r="AB10" s="200"/>
      <c r="AC10" s="200"/>
      <c r="AD10" s="200"/>
      <c r="AE10" s="200">
        <v>40</v>
      </c>
      <c r="AF10" s="200"/>
      <c r="AG10" s="200"/>
      <c r="AH10" s="200"/>
      <c r="AI10" s="200"/>
      <c r="AJ10" s="200"/>
      <c r="AK10" s="200"/>
      <c r="AL10" s="200"/>
      <c r="AM10" s="200"/>
      <c r="AN10" s="200"/>
      <c r="AO10" s="200"/>
      <c r="AP10" s="200"/>
      <c r="AQ10" s="200"/>
      <c r="AR10" s="200"/>
      <c r="AS10" s="274"/>
      <c r="AT10" s="275"/>
      <c r="AU10" s="275">
        <v>0.1</v>
      </c>
      <c r="AV10" s="64"/>
      <c r="AW10" s="63">
        <v>4</v>
      </c>
      <c r="AX10" s="257"/>
      <c r="AY10" s="257"/>
      <c r="AZ10" s="257"/>
      <c r="BA10" s="257"/>
      <c r="BB10" s="257"/>
      <c r="BC10" s="257"/>
      <c r="BD10" s="257"/>
      <c r="BE10" s="257"/>
      <c r="BF10" s="257"/>
      <c r="BG10" s="257"/>
      <c r="BH10" s="257"/>
      <c r="BI10" s="257"/>
      <c r="BJ10" s="260"/>
      <c r="BK10" s="260"/>
      <c r="BL10" s="260"/>
      <c r="BM10" s="260"/>
      <c r="BN10" s="260"/>
      <c r="BO10" s="260"/>
      <c r="BP10" s="260"/>
      <c r="BQ10" s="260"/>
      <c r="BR10" s="260"/>
      <c r="BS10" s="260"/>
      <c r="BT10" s="260"/>
      <c r="BU10" s="260"/>
      <c r="BV10" s="257"/>
      <c r="BW10" s="257"/>
      <c r="BX10" s="257"/>
      <c r="BY10" s="257"/>
      <c r="BZ10" s="257"/>
      <c r="CA10" s="257"/>
      <c r="CB10" s="257"/>
      <c r="CC10" s="257"/>
      <c r="CD10" s="257"/>
      <c r="CE10" s="257"/>
      <c r="CF10" s="257"/>
      <c r="CG10" s="257"/>
      <c r="CH10" s="260"/>
      <c r="CI10" s="260"/>
      <c r="CJ10" s="260"/>
      <c r="CK10" s="260"/>
      <c r="CL10" s="260"/>
      <c r="CM10" s="260"/>
      <c r="CN10" s="260"/>
      <c r="CO10" s="260"/>
      <c r="CP10" s="260"/>
      <c r="CQ10" s="260"/>
      <c r="CR10" s="260"/>
      <c r="CS10" s="260"/>
    </row>
    <row r="11" spans="1:97" s="63" customFormat="1" ht="14.25" customHeight="1">
      <c r="A11" s="129">
        <v>2</v>
      </c>
      <c r="B11" s="131"/>
      <c r="C11"/>
      <c r="D11" t="s">
        <v>9</v>
      </c>
      <c r="E11" s="130"/>
      <c r="F11" s="132">
        <v>600</v>
      </c>
      <c r="G11" s="135"/>
      <c r="H11" s="135"/>
      <c r="I11" s="135"/>
      <c r="J11" s="135"/>
      <c r="K11" s="134">
        <v>40182</v>
      </c>
      <c r="L11" s="78">
        <f>IF(F11="","",MAX(N11:R11))</f>
        <v>40182</v>
      </c>
      <c r="M11" s="79">
        <f>IF(F11="","",+L11+(F11*7/5))</f>
        <v>41022</v>
      </c>
      <c r="N11" s="73">
        <f t="shared" si="0"/>
        <v>40182</v>
      </c>
      <c r="O11" s="74">
        <f t="shared" si="1"/>
        <v>39356</v>
      </c>
      <c r="P11" s="74">
        <f t="shared" si="1"/>
        <v>39356</v>
      </c>
      <c r="Q11" s="74">
        <f t="shared" si="1"/>
        <v>39356</v>
      </c>
      <c r="R11" s="74">
        <f t="shared" si="1"/>
        <v>39356</v>
      </c>
      <c r="S11" s="130"/>
      <c r="T11" s="350"/>
      <c r="U11" s="198"/>
      <c r="V11" s="198"/>
      <c r="W11" s="198"/>
      <c r="X11" s="199"/>
      <c r="Y11" s="200"/>
      <c r="Z11" s="200">
        <f>60*8</f>
        <v>480</v>
      </c>
      <c r="AA11" s="200"/>
      <c r="AB11" s="200"/>
      <c r="AC11" s="200"/>
      <c r="AD11" s="200"/>
      <c r="AE11" s="200"/>
      <c r="AF11" s="200"/>
      <c r="AG11" s="200"/>
      <c r="AH11" s="200"/>
      <c r="AI11" s="200"/>
      <c r="AJ11" s="200"/>
      <c r="AK11" s="200"/>
      <c r="AL11" s="200"/>
      <c r="AM11" s="200"/>
      <c r="AN11" s="200"/>
      <c r="AO11" s="200"/>
      <c r="AP11" s="200"/>
      <c r="AQ11" s="200"/>
      <c r="AR11" s="200"/>
      <c r="AS11" s="274"/>
      <c r="AT11" s="275"/>
      <c r="AU11" s="275">
        <v>0.1</v>
      </c>
      <c r="AV11" s="64"/>
      <c r="AW11" s="63">
        <v>4</v>
      </c>
      <c r="AX11" s="257"/>
      <c r="AY11" s="257"/>
      <c r="AZ11" s="257"/>
      <c r="BA11" s="257"/>
      <c r="BB11" s="257"/>
      <c r="BC11" s="257"/>
      <c r="BD11" s="257"/>
      <c r="BE11" s="257"/>
      <c r="BF11" s="257"/>
      <c r="BG11" s="257"/>
      <c r="BH11" s="257"/>
      <c r="BI11" s="257"/>
      <c r="BJ11" s="260"/>
      <c r="BK11" s="260"/>
      <c r="BL11" s="260"/>
      <c r="BM11" s="260"/>
      <c r="BN11" s="260"/>
      <c r="BO11" s="260"/>
      <c r="BP11" s="260"/>
      <c r="BQ11" s="260"/>
      <c r="BR11" s="260"/>
      <c r="BS11" s="260"/>
      <c r="BT11" s="260"/>
      <c r="BU11" s="260"/>
      <c r="BV11" s="257"/>
      <c r="BW11" s="257"/>
      <c r="BX11" s="257"/>
      <c r="BY11" s="257"/>
      <c r="BZ11" s="257"/>
      <c r="CA11" s="257"/>
      <c r="CB11" s="257"/>
      <c r="CC11" s="257"/>
      <c r="CD11" s="257"/>
      <c r="CE11" s="257"/>
      <c r="CF11" s="257"/>
      <c r="CG11" s="257"/>
      <c r="CH11" s="260"/>
      <c r="CI11" s="260"/>
      <c r="CJ11" s="260"/>
      <c r="CK11" s="260"/>
      <c r="CL11" s="260"/>
      <c r="CM11" s="260"/>
      <c r="CN11" s="260"/>
      <c r="CO11" s="260"/>
      <c r="CP11" s="260"/>
      <c r="CQ11" s="260"/>
      <c r="CR11" s="260"/>
      <c r="CS11" s="260"/>
    </row>
    <row r="12" spans="1:97" s="63" customFormat="1" ht="14.25" customHeight="1">
      <c r="A12" s="129"/>
      <c r="B12" s="131"/>
      <c r="C12"/>
      <c r="D12" t="s">
        <v>154</v>
      </c>
      <c r="E12" s="130"/>
      <c r="F12" s="132">
        <v>600</v>
      </c>
      <c r="G12" s="135"/>
      <c r="H12" s="135"/>
      <c r="I12" s="135"/>
      <c r="J12" s="135"/>
      <c r="K12" s="134">
        <v>40183</v>
      </c>
      <c r="L12" s="78">
        <f>IF(F12="","",MAX(N12:R12))</f>
        <v>40183</v>
      </c>
      <c r="M12" s="79">
        <f>IF(F12="","",+L12+(F12*7/5))</f>
        <v>41023</v>
      </c>
      <c r="N12" s="73">
        <f>IF(K12="",(DATEVALUE("10/1/2007")),K12)</f>
        <v>40183</v>
      </c>
      <c r="O12" s="74">
        <f t="shared" si="1"/>
        <v>39356</v>
      </c>
      <c r="P12" s="74">
        <f t="shared" si="1"/>
        <v>39356</v>
      </c>
      <c r="Q12" s="74">
        <f t="shared" si="1"/>
        <v>39356</v>
      </c>
      <c r="R12" s="74">
        <f t="shared" si="1"/>
        <v>39356</v>
      </c>
      <c r="S12" s="130"/>
      <c r="T12" s="350"/>
      <c r="U12" s="198"/>
      <c r="V12" s="198"/>
      <c r="W12" s="198"/>
      <c r="X12" s="199"/>
      <c r="Y12" s="200"/>
      <c r="Z12" s="200"/>
      <c r="AA12" s="200"/>
      <c r="AB12" s="200"/>
      <c r="AC12" s="200"/>
      <c r="AD12" s="200"/>
      <c r="AE12" s="200"/>
      <c r="AF12" s="200"/>
      <c r="AG12" s="200"/>
      <c r="AH12" s="200">
        <f>1/5*F12*8</f>
        <v>960</v>
      </c>
      <c r="AI12" s="200"/>
      <c r="AJ12" s="200"/>
      <c r="AK12" s="200"/>
      <c r="AL12" s="200"/>
      <c r="AM12" s="200"/>
      <c r="AN12" s="200"/>
      <c r="AO12" s="200"/>
      <c r="AP12" s="200"/>
      <c r="AQ12" s="200"/>
      <c r="AR12" s="200"/>
      <c r="AS12" s="274"/>
      <c r="AT12" s="275"/>
      <c r="AU12" s="275">
        <v>0.1</v>
      </c>
      <c r="AV12" s="64"/>
      <c r="AW12" s="63">
        <v>4</v>
      </c>
      <c r="AX12" s="257"/>
      <c r="AY12" s="257"/>
      <c r="AZ12" s="257"/>
      <c r="BA12" s="257"/>
      <c r="BB12" s="257"/>
      <c r="BC12" s="257"/>
      <c r="BD12" s="257"/>
      <c r="BE12" s="257"/>
      <c r="BF12" s="257"/>
      <c r="BG12" s="257"/>
      <c r="BH12" s="257"/>
      <c r="BI12" s="257"/>
      <c r="BJ12" s="260"/>
      <c r="BK12" s="260"/>
      <c r="BL12" s="260"/>
      <c r="BM12" s="260"/>
      <c r="BN12" s="260"/>
      <c r="BO12" s="260"/>
      <c r="BP12" s="260"/>
      <c r="BQ12" s="260"/>
      <c r="BR12" s="260"/>
      <c r="BS12" s="260"/>
      <c r="BT12" s="260"/>
      <c r="BU12" s="260"/>
      <c r="BV12" s="257"/>
      <c r="BW12" s="257"/>
      <c r="BX12" s="257"/>
      <c r="BY12" s="257"/>
      <c r="BZ12" s="257"/>
      <c r="CA12" s="257"/>
      <c r="CB12" s="257"/>
      <c r="CC12" s="257"/>
      <c r="CD12" s="257"/>
      <c r="CE12" s="257"/>
      <c r="CF12" s="257"/>
      <c r="CG12" s="257"/>
      <c r="CH12" s="260"/>
      <c r="CI12" s="260"/>
      <c r="CJ12" s="260"/>
      <c r="CK12" s="260"/>
      <c r="CL12" s="260"/>
      <c r="CM12" s="260"/>
      <c r="CN12" s="260"/>
      <c r="CO12" s="260"/>
      <c r="CP12" s="260"/>
      <c r="CQ12" s="260"/>
      <c r="CR12" s="260"/>
      <c r="CS12" s="260"/>
    </row>
    <row r="13" spans="1:97" s="63" customFormat="1" ht="14.25" customHeight="1">
      <c r="A13" s="129"/>
      <c r="B13" s="131"/>
      <c r="C13"/>
      <c r="D13"/>
      <c r="E13" s="130"/>
      <c r="F13" s="132"/>
      <c r="G13" s="135"/>
      <c r="H13" s="135"/>
      <c r="I13" s="135"/>
      <c r="J13" s="135"/>
      <c r="K13" s="134"/>
      <c r="L13" s="78"/>
      <c r="M13" s="79"/>
      <c r="N13" s="73"/>
      <c r="O13" s="74"/>
      <c r="P13" s="74"/>
      <c r="Q13" s="74"/>
      <c r="R13" s="74"/>
      <c r="S13" s="130"/>
      <c r="T13" s="350"/>
      <c r="U13" s="198"/>
      <c r="V13" s="198"/>
      <c r="W13" s="198"/>
      <c r="X13" s="199"/>
      <c r="Y13" s="200"/>
      <c r="Z13" s="200"/>
      <c r="AA13" s="200"/>
      <c r="AB13" s="200"/>
      <c r="AC13" s="200"/>
      <c r="AD13" s="200"/>
      <c r="AE13" s="200"/>
      <c r="AF13" s="200"/>
      <c r="AG13" s="200"/>
      <c r="AH13" s="200"/>
      <c r="AI13" s="200"/>
      <c r="AJ13" s="200"/>
      <c r="AK13" s="200"/>
      <c r="AL13" s="200"/>
      <c r="AM13" s="200"/>
      <c r="AN13" s="200"/>
      <c r="AO13" s="200"/>
      <c r="AP13" s="200"/>
      <c r="AQ13" s="200"/>
      <c r="AR13" s="200"/>
      <c r="AS13" s="274"/>
      <c r="AT13" s="275"/>
      <c r="AU13" s="275"/>
      <c r="AV13" s="64"/>
      <c r="AX13" s="257"/>
      <c r="AY13" s="257"/>
      <c r="AZ13" s="257"/>
      <c r="BA13" s="257"/>
      <c r="BB13" s="257"/>
      <c r="BC13" s="257"/>
      <c r="BD13" s="257"/>
      <c r="BE13" s="257"/>
      <c r="BF13" s="257"/>
      <c r="BG13" s="257"/>
      <c r="BH13" s="257"/>
      <c r="BI13" s="257"/>
      <c r="BJ13" s="260"/>
      <c r="BK13" s="260"/>
      <c r="BL13" s="260"/>
      <c r="BM13" s="260"/>
      <c r="BN13" s="260"/>
      <c r="BO13" s="260"/>
      <c r="BP13" s="260"/>
      <c r="BQ13" s="260"/>
      <c r="BR13" s="260"/>
      <c r="BS13" s="260"/>
      <c r="BT13" s="260"/>
      <c r="BU13" s="260"/>
      <c r="BV13" s="257"/>
      <c r="BW13" s="257"/>
      <c r="BX13" s="257"/>
      <c r="BY13" s="257"/>
      <c r="BZ13" s="257"/>
      <c r="CA13" s="257"/>
      <c r="CB13" s="257"/>
      <c r="CC13" s="257"/>
      <c r="CD13" s="257"/>
      <c r="CE13" s="257"/>
      <c r="CF13" s="257"/>
      <c r="CG13" s="257"/>
      <c r="CH13" s="260"/>
      <c r="CI13" s="260"/>
      <c r="CJ13" s="260"/>
      <c r="CK13" s="260"/>
      <c r="CL13" s="260"/>
      <c r="CM13" s="260"/>
      <c r="CN13" s="260"/>
      <c r="CO13" s="260"/>
      <c r="CP13" s="260"/>
      <c r="CQ13" s="260"/>
      <c r="CR13" s="260"/>
      <c r="CS13" s="260"/>
    </row>
    <row r="14" spans="1:97" s="63" customFormat="1" ht="14.25" customHeight="1">
      <c r="A14" s="129"/>
      <c r="B14" s="131"/>
      <c r="C14"/>
      <c r="D14" s="1" t="s">
        <v>10</v>
      </c>
      <c r="E14" s="130"/>
      <c r="F14" s="132"/>
      <c r="G14" s="135"/>
      <c r="H14" s="135"/>
      <c r="I14" s="135"/>
      <c r="J14" s="135"/>
      <c r="K14" s="134"/>
      <c r="L14" s="78"/>
      <c r="M14" s="79"/>
      <c r="N14" s="73"/>
      <c r="O14" s="74"/>
      <c r="P14" s="74"/>
      <c r="Q14" s="74"/>
      <c r="R14" s="74"/>
      <c r="S14" s="130"/>
      <c r="T14" s="350"/>
      <c r="U14" s="198"/>
      <c r="V14" s="198"/>
      <c r="W14" s="198"/>
      <c r="X14" s="199"/>
      <c r="Y14" s="200"/>
      <c r="Z14" s="200"/>
      <c r="AA14" s="200"/>
      <c r="AB14" s="200"/>
      <c r="AC14" s="200"/>
      <c r="AD14" s="200"/>
      <c r="AE14" s="200"/>
      <c r="AF14" s="200"/>
      <c r="AG14" s="200"/>
      <c r="AH14" s="200"/>
      <c r="AI14" s="200"/>
      <c r="AJ14" s="200"/>
      <c r="AK14" s="200"/>
      <c r="AL14" s="200"/>
      <c r="AM14" s="200"/>
      <c r="AN14" s="200"/>
      <c r="AO14" s="200"/>
      <c r="AP14" s="200"/>
      <c r="AQ14" s="200"/>
      <c r="AR14" s="200"/>
      <c r="AS14" s="274"/>
      <c r="AT14" s="275"/>
      <c r="AU14" s="275"/>
      <c r="AV14" s="64"/>
      <c r="AX14" s="257"/>
      <c r="AY14" s="257"/>
      <c r="AZ14" s="257"/>
      <c r="BA14" s="257"/>
      <c r="BB14" s="257"/>
      <c r="BC14" s="257"/>
      <c r="BD14" s="257"/>
      <c r="BE14" s="257"/>
      <c r="BF14" s="257"/>
      <c r="BG14" s="257"/>
      <c r="BH14" s="257"/>
      <c r="BI14" s="257"/>
      <c r="BJ14" s="260"/>
      <c r="BK14" s="260"/>
      <c r="BL14" s="260"/>
      <c r="BM14" s="260"/>
      <c r="BN14" s="260"/>
      <c r="BO14" s="260"/>
      <c r="BP14" s="260"/>
      <c r="BQ14" s="260"/>
      <c r="BR14" s="260"/>
      <c r="BS14" s="260"/>
      <c r="BT14" s="260"/>
      <c r="BU14" s="260"/>
      <c r="BV14" s="257"/>
      <c r="BW14" s="257"/>
      <c r="BX14" s="257"/>
      <c r="BY14" s="257"/>
      <c r="BZ14" s="257"/>
      <c r="CA14" s="257"/>
      <c r="CB14" s="257"/>
      <c r="CC14" s="257"/>
      <c r="CD14" s="257"/>
      <c r="CE14" s="257"/>
      <c r="CF14" s="257"/>
      <c r="CG14" s="257"/>
      <c r="CH14" s="260"/>
      <c r="CI14" s="260"/>
      <c r="CJ14" s="260"/>
      <c r="CK14" s="260"/>
      <c r="CL14" s="260"/>
      <c r="CM14" s="260"/>
      <c r="CN14" s="260"/>
      <c r="CO14" s="260"/>
      <c r="CP14" s="260"/>
      <c r="CQ14" s="260"/>
      <c r="CR14" s="260"/>
      <c r="CS14" s="260"/>
    </row>
    <row r="15" spans="1:97" s="63" customFormat="1" ht="14.25" customHeight="1">
      <c r="A15" s="129"/>
      <c r="B15" s="131"/>
      <c r="C15"/>
      <c r="D15"/>
      <c r="E15" s="130"/>
      <c r="F15" s="132"/>
      <c r="G15" s="135"/>
      <c r="H15" s="135"/>
      <c r="I15" s="135"/>
      <c r="J15" s="135"/>
      <c r="K15" s="134"/>
      <c r="L15" s="78"/>
      <c r="M15" s="79"/>
      <c r="N15" s="73"/>
      <c r="O15" s="74"/>
      <c r="P15" s="74"/>
      <c r="Q15" s="74"/>
      <c r="R15" s="74"/>
      <c r="S15" s="130"/>
      <c r="T15" s="350"/>
      <c r="U15" s="198"/>
      <c r="V15" s="198"/>
      <c r="W15" s="198"/>
      <c r="X15" s="199"/>
      <c r="Y15" s="200"/>
      <c r="Z15" s="200"/>
      <c r="AA15" s="200"/>
      <c r="AB15" s="200"/>
      <c r="AC15" s="200"/>
      <c r="AD15" s="200"/>
      <c r="AE15" s="200"/>
      <c r="AF15" s="200"/>
      <c r="AG15" s="200"/>
      <c r="AH15" s="200"/>
      <c r="AI15" s="200"/>
      <c r="AJ15" s="200"/>
      <c r="AK15" s="200"/>
      <c r="AL15" s="200"/>
      <c r="AM15" s="200"/>
      <c r="AN15" s="200"/>
      <c r="AO15" s="200"/>
      <c r="AP15" s="200"/>
      <c r="AQ15" s="200"/>
      <c r="AR15" s="200"/>
      <c r="AS15" s="274"/>
      <c r="AT15" s="275"/>
      <c r="AU15" s="275"/>
      <c r="AV15" s="64"/>
      <c r="AX15" s="257"/>
      <c r="AY15" s="257"/>
      <c r="AZ15" s="257"/>
      <c r="BA15" s="257"/>
      <c r="BB15" s="257"/>
      <c r="BC15" s="257"/>
      <c r="BD15" s="257"/>
      <c r="BE15" s="257"/>
      <c r="BF15" s="257"/>
      <c r="BG15" s="257"/>
      <c r="BH15" s="257"/>
      <c r="BI15" s="257"/>
      <c r="BJ15" s="260"/>
      <c r="BK15" s="260"/>
      <c r="BL15" s="260"/>
      <c r="BM15" s="260"/>
      <c r="BN15" s="260"/>
      <c r="BO15" s="260"/>
      <c r="BP15" s="260"/>
      <c r="BQ15" s="260"/>
      <c r="BR15" s="260"/>
      <c r="BS15" s="260"/>
      <c r="BT15" s="260"/>
      <c r="BU15" s="260"/>
      <c r="BV15" s="257"/>
      <c r="BW15" s="257"/>
      <c r="BX15" s="257"/>
      <c r="BY15" s="257"/>
      <c r="BZ15" s="257"/>
      <c r="CA15" s="257"/>
      <c r="CB15" s="257"/>
      <c r="CC15" s="257"/>
      <c r="CD15" s="257"/>
      <c r="CE15" s="257"/>
      <c r="CF15" s="257"/>
      <c r="CG15" s="257"/>
      <c r="CH15" s="260"/>
      <c r="CI15" s="260"/>
      <c r="CJ15" s="260"/>
      <c r="CK15" s="260"/>
      <c r="CL15" s="260"/>
      <c r="CM15" s="260"/>
      <c r="CN15" s="260"/>
      <c r="CO15" s="260"/>
      <c r="CP15" s="260"/>
      <c r="CQ15" s="260"/>
      <c r="CR15" s="260"/>
      <c r="CS15" s="260"/>
    </row>
    <row r="16" spans="1:97" s="63" customFormat="1" ht="15">
      <c r="A16" s="129">
        <v>3</v>
      </c>
      <c r="B16" s="130"/>
      <c r="C16"/>
      <c r="D16" t="s">
        <v>47</v>
      </c>
      <c r="E16" s="130"/>
      <c r="F16" s="132">
        <v>20</v>
      </c>
      <c r="G16" s="133"/>
      <c r="H16" s="133"/>
      <c r="I16" s="133"/>
      <c r="J16" s="133"/>
      <c r="K16" s="134">
        <v>40238</v>
      </c>
      <c r="L16" s="78">
        <f>IF(F16="","",MAX(N16:R16))</f>
        <v>40238</v>
      </c>
      <c r="M16" s="79">
        <f>IF(F16="","",+L16+(F16*7/5))</f>
        <v>40266</v>
      </c>
      <c r="N16" s="73">
        <f t="shared" si="0"/>
        <v>40238</v>
      </c>
      <c r="O16" s="74">
        <f aca="true" t="shared" si="2" ref="O16:O28">IF(G16="",(DATEVALUE("10/1/2007")),VLOOKUP(G16,$A$10:$M$60,13))</f>
        <v>39356</v>
      </c>
      <c r="P16" s="74">
        <f aca="true" t="shared" si="3" ref="P16:P28">IF(H16="",(DATEVALUE("10/1/2007")),VLOOKUP(H16,$A$10:$M$60,13))</f>
        <v>39356</v>
      </c>
      <c r="Q16" s="74">
        <f aca="true" t="shared" si="4" ref="Q16:Q28">IF(I16="",(DATEVALUE("10/1/2007")),VLOOKUP(I16,$A$10:$M$60,13))</f>
        <v>39356</v>
      </c>
      <c r="R16" s="74">
        <f aca="true" t="shared" si="5" ref="R16:R28">IF(J16="",(DATEVALUE("10/1/2007")),VLOOKUP(J16,$A$10:$M$60,13))</f>
        <v>39356</v>
      </c>
      <c r="S16" s="201"/>
      <c r="T16" s="350">
        <v>1</v>
      </c>
      <c r="U16" s="198"/>
      <c r="V16" s="198"/>
      <c r="W16" s="198"/>
      <c r="X16" s="199"/>
      <c r="Y16" s="200"/>
      <c r="Z16" s="200"/>
      <c r="AA16" s="200"/>
      <c r="AB16" s="200"/>
      <c r="AC16" s="200"/>
      <c r="AD16" s="200"/>
      <c r="AE16" s="200"/>
      <c r="AF16" s="200"/>
      <c r="AG16" s="200"/>
      <c r="AH16" s="200"/>
      <c r="AI16" s="200"/>
      <c r="AJ16" s="200"/>
      <c r="AK16" s="200"/>
      <c r="AL16" s="200"/>
      <c r="AM16" s="200"/>
      <c r="AN16" s="200"/>
      <c r="AO16" s="200"/>
      <c r="AP16" s="200"/>
      <c r="AQ16" s="200"/>
      <c r="AR16" s="200"/>
      <c r="AS16" s="200"/>
      <c r="AT16" s="200"/>
      <c r="AU16" s="410">
        <v>0.15</v>
      </c>
      <c r="AV16" s="200"/>
      <c r="AW16" s="63">
        <v>4</v>
      </c>
      <c r="AX16" s="257"/>
      <c r="AY16" s="257"/>
      <c r="AZ16" s="257"/>
      <c r="BA16" s="257"/>
      <c r="BB16" s="257"/>
      <c r="BC16" s="257"/>
      <c r="BD16" s="257"/>
      <c r="BE16" s="257"/>
      <c r="BF16" s="257"/>
      <c r="BG16" s="257"/>
      <c r="BH16" s="257"/>
      <c r="BI16" s="257"/>
      <c r="BJ16" s="260"/>
      <c r="BK16" s="260"/>
      <c r="BL16" s="260"/>
      <c r="BM16" s="260"/>
      <c r="BN16" s="260"/>
      <c r="BO16" s="260"/>
      <c r="BP16" s="260"/>
      <c r="BQ16" s="260"/>
      <c r="BR16" s="260"/>
      <c r="BS16" s="260"/>
      <c r="BT16" s="260"/>
      <c r="BU16" s="260"/>
      <c r="BV16" s="257"/>
      <c r="BW16" s="257"/>
      <c r="BX16" s="257"/>
      <c r="BY16" s="257"/>
      <c r="BZ16" s="257"/>
      <c r="CA16" s="257"/>
      <c r="CB16" s="257"/>
      <c r="CC16" s="257"/>
      <c r="CD16" s="257"/>
      <c r="CE16" s="257"/>
      <c r="CF16" s="257"/>
      <c r="CG16" s="257"/>
      <c r="CH16" s="260"/>
      <c r="CI16" s="260"/>
      <c r="CJ16" s="260"/>
      <c r="CK16" s="260"/>
      <c r="CL16" s="260"/>
      <c r="CM16" s="260"/>
      <c r="CN16" s="260"/>
      <c r="CO16" s="260"/>
      <c r="CP16" s="260"/>
      <c r="CQ16" s="260"/>
      <c r="CR16" s="260"/>
      <c r="CS16" s="260"/>
    </row>
    <row r="17" spans="1:97" s="63" customFormat="1" ht="15">
      <c r="A17" s="129">
        <v>4</v>
      </c>
      <c r="B17" s="136"/>
      <c r="C17"/>
      <c r="D17" t="s">
        <v>48</v>
      </c>
      <c r="E17" s="130"/>
      <c r="F17" s="132">
        <v>40</v>
      </c>
      <c r="G17" s="133">
        <v>3</v>
      </c>
      <c r="H17" s="133"/>
      <c r="I17" s="133"/>
      <c r="J17" s="133"/>
      <c r="K17" s="134"/>
      <c r="L17" s="78">
        <f>IF(F17="","",MAX(N17:R17))</f>
        <v>40266</v>
      </c>
      <c r="M17" s="79">
        <f>IF(F17="","",+L17+(F17*7/5))</f>
        <v>40322</v>
      </c>
      <c r="N17" s="73">
        <f t="shared" si="0"/>
        <v>39356</v>
      </c>
      <c r="O17" s="74">
        <f t="shared" si="2"/>
        <v>40266</v>
      </c>
      <c r="P17" s="74">
        <f t="shared" si="3"/>
        <v>39356</v>
      </c>
      <c r="Q17" s="74">
        <f t="shared" si="4"/>
        <v>39356</v>
      </c>
      <c r="R17" s="74">
        <f t="shared" si="5"/>
        <v>39356</v>
      </c>
      <c r="S17" s="201"/>
      <c r="T17" s="350">
        <v>2</v>
      </c>
      <c r="U17" s="198"/>
      <c r="V17" s="198"/>
      <c r="W17" s="198"/>
      <c r="X17" s="199"/>
      <c r="Y17" s="200"/>
      <c r="Z17" s="200"/>
      <c r="AA17" s="200"/>
      <c r="AB17" s="200"/>
      <c r="AC17" s="200"/>
      <c r="AD17" s="200"/>
      <c r="AE17" s="200"/>
      <c r="AF17" s="200"/>
      <c r="AG17" s="200"/>
      <c r="AH17" s="200"/>
      <c r="AI17" s="200"/>
      <c r="AJ17" s="200"/>
      <c r="AK17" s="200"/>
      <c r="AL17" s="200"/>
      <c r="AM17" s="200"/>
      <c r="AN17" s="200"/>
      <c r="AO17" s="200"/>
      <c r="AP17" s="200"/>
      <c r="AQ17" s="200"/>
      <c r="AR17" s="200"/>
      <c r="AS17" s="274"/>
      <c r="AT17" s="275"/>
      <c r="AU17" s="410">
        <v>0.15</v>
      </c>
      <c r="AV17" s="65"/>
      <c r="AW17" s="63">
        <v>4</v>
      </c>
      <c r="AX17" s="257"/>
      <c r="AY17" s="257"/>
      <c r="AZ17" s="257"/>
      <c r="BA17" s="257"/>
      <c r="BB17" s="257"/>
      <c r="BC17" s="257"/>
      <c r="BD17" s="257"/>
      <c r="BE17" s="257"/>
      <c r="BF17" s="257"/>
      <c r="BG17" s="257"/>
      <c r="BH17" s="257"/>
      <c r="BI17" s="257"/>
      <c r="BJ17" s="260"/>
      <c r="BK17" s="260"/>
      <c r="BL17" s="260"/>
      <c r="BM17" s="260"/>
      <c r="BN17" s="260"/>
      <c r="BO17" s="260"/>
      <c r="BP17" s="260"/>
      <c r="BQ17" s="260"/>
      <c r="BR17" s="260"/>
      <c r="BS17" s="260"/>
      <c r="BT17" s="260"/>
      <c r="BU17" s="260"/>
      <c r="BV17" s="257"/>
      <c r="BW17" s="257"/>
      <c r="BX17" s="257"/>
      <c r="BY17" s="257"/>
      <c r="BZ17" s="257"/>
      <c r="CA17" s="257"/>
      <c r="CB17" s="257"/>
      <c r="CC17" s="257"/>
      <c r="CD17" s="257"/>
      <c r="CE17" s="257"/>
      <c r="CF17" s="257"/>
      <c r="CG17" s="257"/>
      <c r="CH17" s="260"/>
      <c r="CI17" s="260"/>
      <c r="CJ17" s="260"/>
      <c r="CK17" s="260"/>
      <c r="CL17" s="260"/>
      <c r="CM17" s="260"/>
      <c r="CN17" s="260"/>
      <c r="CO17" s="260"/>
      <c r="CP17" s="260"/>
      <c r="CQ17" s="260"/>
      <c r="CR17" s="260"/>
      <c r="CS17" s="260"/>
    </row>
    <row r="18" spans="1:97" s="63" customFormat="1" ht="15">
      <c r="A18" s="129">
        <v>5</v>
      </c>
      <c r="B18" s="136"/>
      <c r="C18"/>
      <c r="D18" t="s">
        <v>49</v>
      </c>
      <c r="E18" s="130"/>
      <c r="F18" s="132">
        <v>20</v>
      </c>
      <c r="G18" s="133">
        <v>4</v>
      </c>
      <c r="H18" s="133"/>
      <c r="I18" s="133"/>
      <c r="J18" s="133"/>
      <c r="K18" s="134"/>
      <c r="L18" s="78">
        <f aca="true" t="shared" si="6" ref="L18:L59">IF(F18="","",MAX(N18:R18))</f>
        <v>40322</v>
      </c>
      <c r="M18" s="79">
        <f aca="true" t="shared" si="7" ref="M18:M59">IF(F18="","",+L18+(F18*7/5))</f>
        <v>40350</v>
      </c>
      <c r="N18" s="73">
        <f t="shared" si="0"/>
        <v>39356</v>
      </c>
      <c r="O18" s="74">
        <f t="shared" si="2"/>
        <v>40322</v>
      </c>
      <c r="P18" s="74">
        <f t="shared" si="3"/>
        <v>39356</v>
      </c>
      <c r="Q18" s="74">
        <f t="shared" si="4"/>
        <v>39356</v>
      </c>
      <c r="R18" s="74">
        <f t="shared" si="5"/>
        <v>39356</v>
      </c>
      <c r="S18" s="201"/>
      <c r="T18" s="350">
        <v>0.5</v>
      </c>
      <c r="U18" s="198"/>
      <c r="V18" s="198"/>
      <c r="W18" s="198"/>
      <c r="X18" s="199"/>
      <c r="Y18" s="200"/>
      <c r="Z18" s="200"/>
      <c r="AA18" s="200"/>
      <c r="AB18" s="200"/>
      <c r="AC18" s="200"/>
      <c r="AD18" s="200"/>
      <c r="AE18" s="200"/>
      <c r="AF18" s="200"/>
      <c r="AG18" s="200"/>
      <c r="AH18" s="200"/>
      <c r="AI18" s="200"/>
      <c r="AJ18" s="200"/>
      <c r="AK18" s="200"/>
      <c r="AL18" s="200"/>
      <c r="AM18" s="200"/>
      <c r="AN18" s="200"/>
      <c r="AO18" s="200"/>
      <c r="AP18" s="200"/>
      <c r="AQ18" s="200"/>
      <c r="AR18" s="200"/>
      <c r="AS18" s="274"/>
      <c r="AT18" s="275"/>
      <c r="AU18" s="410">
        <v>0.15</v>
      </c>
      <c r="AV18" s="65"/>
      <c r="AW18" s="63">
        <v>4</v>
      </c>
      <c r="AX18" s="257"/>
      <c r="AY18" s="257"/>
      <c r="AZ18" s="257"/>
      <c r="BA18" s="257"/>
      <c r="BB18" s="257"/>
      <c r="BC18" s="257"/>
      <c r="BD18" s="257"/>
      <c r="BE18" s="257"/>
      <c r="BF18" s="257"/>
      <c r="BG18" s="257"/>
      <c r="BH18" s="257"/>
      <c r="BI18" s="257"/>
      <c r="BJ18" s="260"/>
      <c r="BK18" s="260"/>
      <c r="BL18" s="260"/>
      <c r="BM18" s="260"/>
      <c r="BN18" s="260"/>
      <c r="BO18" s="260"/>
      <c r="BP18" s="260"/>
      <c r="BQ18" s="260"/>
      <c r="BR18" s="260"/>
      <c r="BS18" s="260"/>
      <c r="BT18" s="260"/>
      <c r="BU18" s="260"/>
      <c r="BV18" s="257"/>
      <c r="BW18" s="257"/>
      <c r="BX18" s="257"/>
      <c r="BY18" s="257"/>
      <c r="BZ18" s="257"/>
      <c r="CA18" s="257"/>
      <c r="CB18" s="257"/>
      <c r="CC18" s="257"/>
      <c r="CD18" s="257"/>
      <c r="CE18" s="257"/>
      <c r="CF18" s="257"/>
      <c r="CG18" s="257"/>
      <c r="CH18" s="260"/>
      <c r="CI18" s="260"/>
      <c r="CJ18" s="260"/>
      <c r="CK18" s="260"/>
      <c r="CL18" s="260"/>
      <c r="CM18" s="260"/>
      <c r="CN18" s="260"/>
      <c r="CO18" s="260"/>
      <c r="CP18" s="260"/>
      <c r="CQ18" s="260"/>
      <c r="CR18" s="260"/>
      <c r="CS18" s="260"/>
    </row>
    <row r="19" spans="1:97" s="63" customFormat="1" ht="15">
      <c r="A19" s="129">
        <v>6</v>
      </c>
      <c r="B19" s="136"/>
      <c r="C19"/>
      <c r="D19" t="s">
        <v>50</v>
      </c>
      <c r="E19" s="137"/>
      <c r="F19" s="132">
        <v>40</v>
      </c>
      <c r="G19" s="135">
        <v>5</v>
      </c>
      <c r="H19" s="135"/>
      <c r="I19" s="135"/>
      <c r="J19" s="135"/>
      <c r="K19" s="134"/>
      <c r="L19" s="78">
        <f t="shared" si="6"/>
        <v>40350</v>
      </c>
      <c r="M19" s="79">
        <f t="shared" si="7"/>
        <v>40406</v>
      </c>
      <c r="N19" s="73">
        <f t="shared" si="0"/>
        <v>39356</v>
      </c>
      <c r="O19" s="74">
        <f t="shared" si="2"/>
        <v>40350</v>
      </c>
      <c r="P19" s="74">
        <f t="shared" si="3"/>
        <v>39356</v>
      </c>
      <c r="Q19" s="74">
        <f t="shared" si="4"/>
        <v>39356</v>
      </c>
      <c r="R19" s="74">
        <f t="shared" si="5"/>
        <v>39356</v>
      </c>
      <c r="S19" s="201"/>
      <c r="T19" s="350">
        <v>1</v>
      </c>
      <c r="U19" s="198"/>
      <c r="V19" s="198"/>
      <c r="W19" s="198"/>
      <c r="X19" s="199"/>
      <c r="Y19" s="200"/>
      <c r="Z19" s="200"/>
      <c r="AA19" s="200"/>
      <c r="AB19" s="200"/>
      <c r="AC19" s="200"/>
      <c r="AD19" s="200"/>
      <c r="AE19" s="200"/>
      <c r="AF19" s="200"/>
      <c r="AG19" s="200"/>
      <c r="AH19" s="200"/>
      <c r="AI19" s="200"/>
      <c r="AJ19" s="200"/>
      <c r="AK19" s="200"/>
      <c r="AL19" s="200"/>
      <c r="AM19" s="200"/>
      <c r="AN19" s="200"/>
      <c r="AO19" s="200"/>
      <c r="AP19" s="200"/>
      <c r="AQ19" s="200"/>
      <c r="AR19" s="200"/>
      <c r="AS19" s="274"/>
      <c r="AT19" s="275"/>
      <c r="AU19" s="410">
        <v>0.15</v>
      </c>
      <c r="AV19" s="65"/>
      <c r="AW19" s="63">
        <v>4</v>
      </c>
      <c r="AX19" s="257"/>
      <c r="AY19" s="257"/>
      <c r="AZ19" s="257"/>
      <c r="BA19" s="257"/>
      <c r="BB19" s="257"/>
      <c r="BC19" s="257"/>
      <c r="BD19" s="257"/>
      <c r="BE19" s="257"/>
      <c r="BF19" s="257"/>
      <c r="BG19" s="257"/>
      <c r="BH19" s="257"/>
      <c r="BI19" s="257"/>
      <c r="BJ19" s="260"/>
      <c r="BK19" s="260"/>
      <c r="BL19" s="260"/>
      <c r="BM19" s="260"/>
      <c r="BN19" s="260"/>
      <c r="BO19" s="260"/>
      <c r="BP19" s="260"/>
      <c r="BQ19" s="260"/>
      <c r="BR19" s="260"/>
      <c r="BS19" s="260"/>
      <c r="BT19" s="260"/>
      <c r="BU19" s="260"/>
      <c r="BV19" s="257"/>
      <c r="BW19" s="257"/>
      <c r="BX19" s="257"/>
      <c r="BY19" s="257"/>
      <c r="BZ19" s="257"/>
      <c r="CA19" s="257"/>
      <c r="CB19" s="257"/>
      <c r="CC19" s="257"/>
      <c r="CD19" s="257"/>
      <c r="CE19" s="257"/>
      <c r="CF19" s="257"/>
      <c r="CG19" s="257"/>
      <c r="CH19" s="260"/>
      <c r="CI19" s="260"/>
      <c r="CJ19" s="260"/>
      <c r="CK19" s="260"/>
      <c r="CL19" s="260"/>
      <c r="CM19" s="260"/>
      <c r="CN19" s="260"/>
      <c r="CO19" s="260"/>
      <c r="CP19" s="260"/>
      <c r="CQ19" s="260"/>
      <c r="CR19" s="260"/>
      <c r="CS19" s="260"/>
    </row>
    <row r="20" spans="1:97" s="63" customFormat="1" ht="15">
      <c r="A20" s="129">
        <v>7</v>
      </c>
      <c r="B20" s="136"/>
      <c r="C20"/>
      <c r="D20" t="s">
        <v>51</v>
      </c>
      <c r="E20" s="130"/>
      <c r="F20" s="132">
        <v>20</v>
      </c>
      <c r="G20" s="133">
        <v>6</v>
      </c>
      <c r="H20" s="133"/>
      <c r="I20" s="133"/>
      <c r="J20" s="133"/>
      <c r="K20" s="134"/>
      <c r="L20" s="78">
        <f t="shared" si="6"/>
        <v>40406</v>
      </c>
      <c r="M20" s="79">
        <f t="shared" si="7"/>
        <v>40434</v>
      </c>
      <c r="N20" s="73">
        <f t="shared" si="0"/>
        <v>39356</v>
      </c>
      <c r="O20" s="74">
        <f t="shared" si="2"/>
        <v>40406</v>
      </c>
      <c r="P20" s="74">
        <f t="shared" si="3"/>
        <v>39356</v>
      </c>
      <c r="Q20" s="74">
        <f t="shared" si="4"/>
        <v>39356</v>
      </c>
      <c r="R20" s="74">
        <f t="shared" si="5"/>
        <v>39356</v>
      </c>
      <c r="S20" s="201"/>
      <c r="T20" s="350">
        <v>5</v>
      </c>
      <c r="U20" s="198"/>
      <c r="V20" s="198"/>
      <c r="W20" s="198"/>
      <c r="X20" s="199"/>
      <c r="Y20" s="200"/>
      <c r="Z20" s="200"/>
      <c r="AA20" s="200"/>
      <c r="AB20" s="200"/>
      <c r="AC20" s="200"/>
      <c r="AD20" s="200"/>
      <c r="AE20" s="200"/>
      <c r="AF20" s="200"/>
      <c r="AG20" s="200"/>
      <c r="AH20" s="200"/>
      <c r="AI20" s="200"/>
      <c r="AJ20" s="200"/>
      <c r="AK20" s="200"/>
      <c r="AL20" s="200"/>
      <c r="AM20" s="200"/>
      <c r="AN20" s="200"/>
      <c r="AO20" s="200"/>
      <c r="AP20" s="200"/>
      <c r="AQ20" s="200"/>
      <c r="AR20" s="200"/>
      <c r="AS20" s="274"/>
      <c r="AT20" s="275"/>
      <c r="AU20" s="410">
        <v>0.15</v>
      </c>
      <c r="AV20" s="65"/>
      <c r="AW20" s="63">
        <v>4</v>
      </c>
      <c r="AX20" s="257"/>
      <c r="AY20" s="257"/>
      <c r="AZ20" s="257"/>
      <c r="BA20" s="257"/>
      <c r="BB20" s="257"/>
      <c r="BC20" s="257"/>
      <c r="BD20" s="257"/>
      <c r="BE20" s="257"/>
      <c r="BF20" s="257"/>
      <c r="BG20" s="257"/>
      <c r="BH20" s="257"/>
      <c r="BI20" s="257"/>
      <c r="BJ20" s="260"/>
      <c r="BK20" s="260"/>
      <c r="BL20" s="260"/>
      <c r="BM20" s="260"/>
      <c r="BN20" s="260"/>
      <c r="BO20" s="260"/>
      <c r="BP20" s="260"/>
      <c r="BQ20" s="260"/>
      <c r="BR20" s="260"/>
      <c r="BS20" s="260"/>
      <c r="BT20" s="260"/>
      <c r="BU20" s="260"/>
      <c r="BV20" s="257"/>
      <c r="BW20" s="257"/>
      <c r="BX20" s="257"/>
      <c r="BY20" s="257"/>
      <c r="BZ20" s="257"/>
      <c r="CA20" s="257"/>
      <c r="CB20" s="257"/>
      <c r="CC20" s="257"/>
      <c r="CD20" s="257"/>
      <c r="CE20" s="257"/>
      <c r="CF20" s="257"/>
      <c r="CG20" s="257"/>
      <c r="CH20" s="260"/>
      <c r="CI20" s="260"/>
      <c r="CJ20" s="260"/>
      <c r="CK20" s="260"/>
      <c r="CL20" s="260"/>
      <c r="CM20" s="260"/>
      <c r="CN20" s="260"/>
      <c r="CO20" s="260"/>
      <c r="CP20" s="260"/>
      <c r="CQ20" s="260"/>
      <c r="CR20" s="260"/>
      <c r="CS20" s="260"/>
    </row>
    <row r="21" spans="1:97" s="63" customFormat="1" ht="15">
      <c r="A21" s="129">
        <v>8</v>
      </c>
      <c r="B21" s="136"/>
      <c r="C21"/>
      <c r="D21" t="s">
        <v>52</v>
      </c>
      <c r="E21" s="130"/>
      <c r="F21" s="132">
        <v>20</v>
      </c>
      <c r="G21" s="133">
        <v>7</v>
      </c>
      <c r="H21" s="133"/>
      <c r="I21" s="133"/>
      <c r="J21" s="133"/>
      <c r="K21" s="134"/>
      <c r="L21" s="78">
        <f t="shared" si="6"/>
        <v>40434</v>
      </c>
      <c r="M21" s="79">
        <f t="shared" si="7"/>
        <v>40462</v>
      </c>
      <c r="N21" s="73">
        <f t="shared" si="0"/>
        <v>39356</v>
      </c>
      <c r="O21" s="74">
        <f t="shared" si="2"/>
        <v>40434</v>
      </c>
      <c r="P21" s="74">
        <f t="shared" si="3"/>
        <v>39356</v>
      </c>
      <c r="Q21" s="74">
        <f t="shared" si="4"/>
        <v>39356</v>
      </c>
      <c r="R21" s="74">
        <f t="shared" si="5"/>
        <v>39356</v>
      </c>
      <c r="S21" s="201"/>
      <c r="T21" s="350">
        <v>1.2</v>
      </c>
      <c r="U21" s="198"/>
      <c r="V21" s="198"/>
      <c r="W21" s="198"/>
      <c r="X21" s="199"/>
      <c r="Y21" s="200"/>
      <c r="Z21" s="200"/>
      <c r="AA21" s="200"/>
      <c r="AB21" s="200"/>
      <c r="AC21" s="200"/>
      <c r="AD21" s="200"/>
      <c r="AE21" s="200"/>
      <c r="AF21" s="200"/>
      <c r="AG21" s="200"/>
      <c r="AH21" s="200"/>
      <c r="AI21" s="200"/>
      <c r="AJ21" s="200"/>
      <c r="AK21" s="200"/>
      <c r="AL21" s="200"/>
      <c r="AM21" s="200"/>
      <c r="AN21" s="200"/>
      <c r="AO21" s="200"/>
      <c r="AP21" s="200"/>
      <c r="AQ21" s="200"/>
      <c r="AR21" s="200"/>
      <c r="AS21" s="274"/>
      <c r="AT21" s="275"/>
      <c r="AU21" s="410">
        <v>0.15</v>
      </c>
      <c r="AV21" s="65"/>
      <c r="AW21" s="63">
        <v>4</v>
      </c>
      <c r="AX21" s="257"/>
      <c r="AY21" s="257"/>
      <c r="AZ21" s="257"/>
      <c r="BA21" s="257"/>
      <c r="BB21" s="257"/>
      <c r="BC21" s="257"/>
      <c r="BD21" s="257"/>
      <c r="BE21" s="257"/>
      <c r="BF21" s="257"/>
      <c r="BG21" s="257"/>
      <c r="BH21" s="257"/>
      <c r="BI21" s="257"/>
      <c r="BJ21" s="260"/>
      <c r="BK21" s="260"/>
      <c r="BL21" s="260"/>
      <c r="BM21" s="260"/>
      <c r="BN21" s="260"/>
      <c r="BO21" s="260"/>
      <c r="BP21" s="260"/>
      <c r="BQ21" s="260"/>
      <c r="BR21" s="260"/>
      <c r="BS21" s="260"/>
      <c r="BT21" s="260"/>
      <c r="BU21" s="260"/>
      <c r="BV21" s="257"/>
      <c r="BW21" s="257"/>
      <c r="BX21" s="257"/>
      <c r="BY21" s="257"/>
      <c r="BZ21" s="257"/>
      <c r="CA21" s="257"/>
      <c r="CB21" s="257"/>
      <c r="CC21" s="257"/>
      <c r="CD21" s="257"/>
      <c r="CE21" s="257"/>
      <c r="CF21" s="257"/>
      <c r="CG21" s="257"/>
      <c r="CH21" s="260"/>
      <c r="CI21" s="260"/>
      <c r="CJ21" s="260"/>
      <c r="CK21" s="260"/>
      <c r="CL21" s="260"/>
      <c r="CM21" s="260"/>
      <c r="CN21" s="260"/>
      <c r="CO21" s="260"/>
      <c r="CP21" s="260"/>
      <c r="CQ21" s="260"/>
      <c r="CR21" s="260"/>
      <c r="CS21" s="260"/>
    </row>
    <row r="22" spans="1:97" s="63" customFormat="1" ht="15">
      <c r="A22" s="129">
        <v>9</v>
      </c>
      <c r="B22" s="136"/>
      <c r="C22"/>
      <c r="D22" t="s">
        <v>53</v>
      </c>
      <c r="E22" s="130"/>
      <c r="F22" s="132">
        <v>20</v>
      </c>
      <c r="G22" s="133">
        <v>8</v>
      </c>
      <c r="H22" s="133"/>
      <c r="I22" s="133"/>
      <c r="J22" s="133"/>
      <c r="K22" s="134"/>
      <c r="L22" s="78">
        <f t="shared" si="6"/>
        <v>40462</v>
      </c>
      <c r="M22" s="79">
        <f t="shared" si="7"/>
        <v>40490</v>
      </c>
      <c r="N22" s="73">
        <f t="shared" si="0"/>
        <v>39356</v>
      </c>
      <c r="O22" s="74">
        <f t="shared" si="2"/>
        <v>40462</v>
      </c>
      <c r="P22" s="74">
        <f t="shared" si="3"/>
        <v>39356</v>
      </c>
      <c r="Q22" s="74">
        <f t="shared" si="4"/>
        <v>39356</v>
      </c>
      <c r="R22" s="74">
        <f t="shared" si="5"/>
        <v>39356</v>
      </c>
      <c r="S22" s="201"/>
      <c r="T22" s="350">
        <v>4</v>
      </c>
      <c r="U22" s="198"/>
      <c r="V22" s="198"/>
      <c r="W22" s="198"/>
      <c r="X22" s="199"/>
      <c r="Y22" s="200"/>
      <c r="Z22" s="200"/>
      <c r="AA22" s="200"/>
      <c r="AB22" s="200"/>
      <c r="AC22" s="200"/>
      <c r="AD22" s="200"/>
      <c r="AE22" s="200"/>
      <c r="AF22" s="200"/>
      <c r="AG22" s="200"/>
      <c r="AH22" s="200"/>
      <c r="AI22" s="200"/>
      <c r="AJ22" s="200"/>
      <c r="AK22" s="200"/>
      <c r="AL22" s="200"/>
      <c r="AM22" s="200"/>
      <c r="AN22" s="200"/>
      <c r="AO22" s="200"/>
      <c r="AP22" s="200"/>
      <c r="AQ22" s="200"/>
      <c r="AR22" s="200"/>
      <c r="AS22" s="274"/>
      <c r="AT22" s="275"/>
      <c r="AU22" s="410">
        <v>0.15</v>
      </c>
      <c r="AV22" s="361">
        <f>SUM(AK16:AK22)</f>
        <v>0</v>
      </c>
      <c r="AW22" s="63">
        <v>4</v>
      </c>
      <c r="AX22" s="257"/>
      <c r="AY22" s="257"/>
      <c r="AZ22" s="257"/>
      <c r="BA22" s="257"/>
      <c r="BB22" s="257"/>
      <c r="BC22" s="257"/>
      <c r="BD22" s="257"/>
      <c r="BE22" s="257"/>
      <c r="BF22" s="257"/>
      <c r="BG22" s="257"/>
      <c r="BH22" s="257"/>
      <c r="BI22" s="257"/>
      <c r="BJ22" s="260"/>
      <c r="BK22" s="260"/>
      <c r="BL22" s="260"/>
      <c r="BM22" s="260"/>
      <c r="BN22" s="260"/>
      <c r="BO22" s="260"/>
      <c r="BP22" s="260"/>
      <c r="BQ22" s="260"/>
      <c r="BR22" s="260"/>
      <c r="BS22" s="260"/>
      <c r="BT22" s="260"/>
      <c r="BU22" s="260"/>
      <c r="BV22" s="257"/>
      <c r="BW22" s="257"/>
      <c r="BX22" s="257"/>
      <c r="BY22" s="257"/>
      <c r="BZ22" s="257"/>
      <c r="CA22" s="257"/>
      <c r="CB22" s="257"/>
      <c r="CC22" s="257"/>
      <c r="CD22" s="257"/>
      <c r="CE22" s="257"/>
      <c r="CF22" s="257"/>
      <c r="CG22" s="257"/>
      <c r="CH22" s="260"/>
      <c r="CI22" s="260"/>
      <c r="CJ22" s="260"/>
      <c r="CK22" s="260"/>
      <c r="CL22" s="260"/>
      <c r="CM22" s="260"/>
      <c r="CN22" s="260"/>
      <c r="CO22" s="260"/>
      <c r="CP22" s="260"/>
      <c r="CQ22" s="260"/>
      <c r="CR22" s="260"/>
      <c r="CS22" s="260"/>
    </row>
    <row r="23" spans="1:97" s="63" customFormat="1" ht="15">
      <c r="A23" s="129">
        <v>10</v>
      </c>
      <c r="B23" s="136"/>
      <c r="C23"/>
      <c r="D23"/>
      <c r="E23" s="130"/>
      <c r="F23" s="132"/>
      <c r="G23" s="135"/>
      <c r="H23" s="135"/>
      <c r="I23" s="135"/>
      <c r="J23" s="135"/>
      <c r="K23" s="134"/>
      <c r="L23" s="78">
        <f t="shared" si="6"/>
      </c>
      <c r="M23" s="79">
        <f t="shared" si="7"/>
      </c>
      <c r="N23" s="73">
        <f t="shared" si="0"/>
        <v>39356</v>
      </c>
      <c r="O23" s="74">
        <f t="shared" si="2"/>
        <v>39356</v>
      </c>
      <c r="P23" s="74">
        <f t="shared" si="3"/>
        <v>39356</v>
      </c>
      <c r="Q23" s="74">
        <f t="shared" si="4"/>
        <v>39356</v>
      </c>
      <c r="R23" s="74">
        <f t="shared" si="5"/>
        <v>39356</v>
      </c>
      <c r="S23" s="201"/>
      <c r="T23" s="350"/>
      <c r="U23" s="198"/>
      <c r="V23" s="198"/>
      <c r="W23" s="198"/>
      <c r="X23" s="199"/>
      <c r="Y23" s="200"/>
      <c r="Z23" s="200"/>
      <c r="AA23" s="200"/>
      <c r="AB23" s="200"/>
      <c r="AC23" s="200"/>
      <c r="AD23" s="200"/>
      <c r="AE23" s="200"/>
      <c r="AF23" s="200"/>
      <c r="AG23" s="200"/>
      <c r="AH23" s="200"/>
      <c r="AI23" s="200"/>
      <c r="AJ23" s="200"/>
      <c r="AK23" s="200"/>
      <c r="AL23" s="200"/>
      <c r="AM23" s="200"/>
      <c r="AN23" s="200"/>
      <c r="AO23" s="200"/>
      <c r="AP23" s="200"/>
      <c r="AQ23" s="200"/>
      <c r="AR23" s="200"/>
      <c r="AS23" s="274"/>
      <c r="AT23" s="275"/>
      <c r="AU23" s="275"/>
      <c r="AV23" s="65"/>
      <c r="AX23" s="257"/>
      <c r="AY23" s="257"/>
      <c r="AZ23" s="257"/>
      <c r="BA23" s="257"/>
      <c r="BB23" s="257"/>
      <c r="BC23" s="257"/>
      <c r="BD23" s="257"/>
      <c r="BE23" s="257"/>
      <c r="BF23" s="257"/>
      <c r="BG23" s="257"/>
      <c r="BH23" s="257"/>
      <c r="BI23" s="257"/>
      <c r="BJ23" s="260"/>
      <c r="BK23" s="260"/>
      <c r="BL23" s="260"/>
      <c r="BM23" s="260"/>
      <c r="BN23" s="260"/>
      <c r="BO23" s="260"/>
      <c r="BP23" s="260"/>
      <c r="BQ23" s="260"/>
      <c r="BR23" s="260"/>
      <c r="BS23" s="260"/>
      <c r="BT23" s="260"/>
      <c r="BU23" s="260"/>
      <c r="BV23" s="257"/>
      <c r="BW23" s="257"/>
      <c r="BX23" s="257"/>
      <c r="BY23" s="257"/>
      <c r="BZ23" s="257"/>
      <c r="CA23" s="257"/>
      <c r="CB23" s="257"/>
      <c r="CC23" s="257"/>
      <c r="CD23" s="257"/>
      <c r="CE23" s="257"/>
      <c r="CF23" s="257"/>
      <c r="CG23" s="257"/>
      <c r="CH23" s="260"/>
      <c r="CI23" s="260"/>
      <c r="CJ23" s="260"/>
      <c r="CK23" s="260"/>
      <c r="CL23" s="260"/>
      <c r="CM23" s="260"/>
      <c r="CN23" s="260"/>
      <c r="CO23" s="260"/>
      <c r="CP23" s="260"/>
      <c r="CQ23" s="260"/>
      <c r="CR23" s="260"/>
      <c r="CS23" s="260"/>
    </row>
    <row r="24" spans="1:97" s="63" customFormat="1" ht="15">
      <c r="A24" s="129">
        <v>11</v>
      </c>
      <c r="B24" s="130"/>
      <c r="C24"/>
      <c r="D24" t="s">
        <v>54</v>
      </c>
      <c r="E24" s="130"/>
      <c r="F24" s="132">
        <v>20</v>
      </c>
      <c r="G24" s="133">
        <v>9</v>
      </c>
      <c r="H24" s="133"/>
      <c r="I24" s="133"/>
      <c r="J24" s="133"/>
      <c r="K24" s="134"/>
      <c r="L24" s="78">
        <f t="shared" si="6"/>
        <v>40490</v>
      </c>
      <c r="M24" s="79">
        <f t="shared" si="7"/>
        <v>40518</v>
      </c>
      <c r="N24" s="73">
        <f t="shared" si="0"/>
        <v>39356</v>
      </c>
      <c r="O24" s="74">
        <f t="shared" si="2"/>
        <v>40490</v>
      </c>
      <c r="P24" s="74">
        <f t="shared" si="3"/>
        <v>39356</v>
      </c>
      <c r="Q24" s="74">
        <f t="shared" si="4"/>
        <v>39356</v>
      </c>
      <c r="R24" s="74">
        <f t="shared" si="5"/>
        <v>39356</v>
      </c>
      <c r="S24" s="201"/>
      <c r="T24" s="350">
        <v>10</v>
      </c>
      <c r="U24" s="198"/>
      <c r="V24" s="198"/>
      <c r="W24" s="198"/>
      <c r="X24" s="199"/>
      <c r="Y24" s="200"/>
      <c r="Z24" s="200"/>
      <c r="AA24" s="200"/>
      <c r="AB24" s="200"/>
      <c r="AC24" s="200"/>
      <c r="AD24" s="200"/>
      <c r="AE24" s="200"/>
      <c r="AF24" s="200"/>
      <c r="AG24" s="200">
        <f>8*F24</f>
        <v>160</v>
      </c>
      <c r="AH24" s="200"/>
      <c r="AI24" s="200"/>
      <c r="AJ24" s="200"/>
      <c r="AK24" s="200">
        <f>F24*8</f>
        <v>160</v>
      </c>
      <c r="AL24" s="200"/>
      <c r="AM24" s="200"/>
      <c r="AN24" s="200"/>
      <c r="AO24" s="200"/>
      <c r="AP24" s="200"/>
      <c r="AQ24" s="200"/>
      <c r="AR24" s="200"/>
      <c r="AS24" s="274"/>
      <c r="AT24" s="275"/>
      <c r="AU24" s="410">
        <v>0.15</v>
      </c>
      <c r="AV24" s="65"/>
      <c r="AW24" s="63">
        <v>4</v>
      </c>
      <c r="AX24" s="257"/>
      <c r="AY24" s="257"/>
      <c r="AZ24" s="257"/>
      <c r="BA24" s="257"/>
      <c r="BB24" s="257"/>
      <c r="BC24" s="257"/>
      <c r="BD24" s="257"/>
      <c r="BE24" s="257"/>
      <c r="BF24" s="257"/>
      <c r="BG24" s="257"/>
      <c r="BH24" s="257"/>
      <c r="BI24" s="257"/>
      <c r="BJ24" s="260"/>
      <c r="BK24" s="260"/>
      <c r="BL24" s="260"/>
      <c r="BM24" s="260"/>
      <c r="BN24" s="260"/>
      <c r="BO24" s="260"/>
      <c r="BP24" s="260"/>
      <c r="BQ24" s="260"/>
      <c r="BR24" s="260"/>
      <c r="BS24" s="260"/>
      <c r="BT24" s="260"/>
      <c r="BU24" s="260"/>
      <c r="BV24" s="257"/>
      <c r="BW24" s="257"/>
      <c r="BX24" s="257"/>
      <c r="BY24" s="257"/>
      <c r="BZ24" s="257"/>
      <c r="CA24" s="257"/>
      <c r="CB24" s="257"/>
      <c r="CC24" s="257"/>
      <c r="CD24" s="257"/>
      <c r="CE24" s="257"/>
      <c r="CF24" s="257"/>
      <c r="CG24" s="257"/>
      <c r="CH24" s="260"/>
      <c r="CI24" s="260"/>
      <c r="CJ24" s="260"/>
      <c r="CK24" s="260"/>
      <c r="CL24" s="260"/>
      <c r="CM24" s="260"/>
      <c r="CN24" s="260"/>
      <c r="CO24" s="260"/>
      <c r="CP24" s="260"/>
      <c r="CQ24" s="260"/>
      <c r="CR24" s="260"/>
      <c r="CS24" s="260"/>
    </row>
    <row r="25" spans="1:97" s="63" customFormat="1" ht="15">
      <c r="A25" s="129">
        <v>12</v>
      </c>
      <c r="B25" s="136"/>
      <c r="C25"/>
      <c r="D25" t="s">
        <v>55</v>
      </c>
      <c r="E25" s="130"/>
      <c r="F25" s="132">
        <v>20</v>
      </c>
      <c r="G25" s="133">
        <v>11</v>
      </c>
      <c r="H25" s="133"/>
      <c r="I25" s="133"/>
      <c r="J25" s="133"/>
      <c r="K25" s="134"/>
      <c r="L25" s="78">
        <f t="shared" si="6"/>
        <v>40518</v>
      </c>
      <c r="M25" s="79">
        <f t="shared" si="7"/>
        <v>40546</v>
      </c>
      <c r="N25" s="73">
        <f t="shared" si="0"/>
        <v>39356</v>
      </c>
      <c r="O25" s="74">
        <f t="shared" si="2"/>
        <v>40518</v>
      </c>
      <c r="P25" s="74">
        <f t="shared" si="3"/>
        <v>39356</v>
      </c>
      <c r="Q25" s="74">
        <f t="shared" si="4"/>
        <v>39356</v>
      </c>
      <c r="R25" s="74">
        <f t="shared" si="5"/>
        <v>39356</v>
      </c>
      <c r="S25" s="201"/>
      <c r="T25" s="350">
        <v>5</v>
      </c>
      <c r="U25" s="198"/>
      <c r="V25" s="198"/>
      <c r="W25" s="198"/>
      <c r="X25" s="199"/>
      <c r="Y25" s="200"/>
      <c r="Z25" s="200"/>
      <c r="AA25" s="200"/>
      <c r="AB25" s="200"/>
      <c r="AC25" s="200"/>
      <c r="AD25" s="200"/>
      <c r="AE25" s="200"/>
      <c r="AF25" s="200"/>
      <c r="AG25" s="200">
        <f>8*F25</f>
        <v>160</v>
      </c>
      <c r="AH25" s="200"/>
      <c r="AI25" s="200"/>
      <c r="AJ25" s="200"/>
      <c r="AK25" s="200">
        <f>F25*8</f>
        <v>160</v>
      </c>
      <c r="AL25" s="200"/>
      <c r="AM25" s="200"/>
      <c r="AN25" s="200"/>
      <c r="AO25" s="200"/>
      <c r="AP25" s="200"/>
      <c r="AQ25" s="200"/>
      <c r="AR25" s="200"/>
      <c r="AS25" s="274"/>
      <c r="AT25" s="275"/>
      <c r="AU25" s="410">
        <v>0.15</v>
      </c>
      <c r="AV25" s="65"/>
      <c r="AW25" s="63">
        <v>4</v>
      </c>
      <c r="AX25" s="257"/>
      <c r="AY25" s="257"/>
      <c r="AZ25" s="257"/>
      <c r="BA25" s="257"/>
      <c r="BB25" s="257"/>
      <c r="BC25" s="257"/>
      <c r="BD25" s="257"/>
      <c r="BE25" s="257"/>
      <c r="BF25" s="257"/>
      <c r="BG25" s="257"/>
      <c r="BH25" s="257"/>
      <c r="BI25" s="257"/>
      <c r="BJ25" s="260"/>
      <c r="BK25" s="260"/>
      <c r="BL25" s="260"/>
      <c r="BM25" s="260"/>
      <c r="BN25" s="260"/>
      <c r="BO25" s="260"/>
      <c r="BP25" s="260"/>
      <c r="BQ25" s="260"/>
      <c r="BR25" s="260"/>
      <c r="BS25" s="260"/>
      <c r="BT25" s="260"/>
      <c r="BU25" s="260"/>
      <c r="BV25" s="257"/>
      <c r="BW25" s="257"/>
      <c r="BX25" s="257"/>
      <c r="BY25" s="257"/>
      <c r="BZ25" s="257"/>
      <c r="CA25" s="257"/>
      <c r="CB25" s="257"/>
      <c r="CC25" s="257"/>
      <c r="CD25" s="257"/>
      <c r="CE25" s="257"/>
      <c r="CF25" s="257"/>
      <c r="CG25" s="257"/>
      <c r="CH25" s="260"/>
      <c r="CI25" s="260"/>
      <c r="CJ25" s="260"/>
      <c r="CK25" s="260"/>
      <c r="CL25" s="260"/>
      <c r="CM25" s="260"/>
      <c r="CN25" s="260"/>
      <c r="CO25" s="260"/>
      <c r="CP25" s="260"/>
      <c r="CQ25" s="260"/>
      <c r="CR25" s="260"/>
      <c r="CS25" s="260"/>
    </row>
    <row r="26" spans="1:97" s="63" customFormat="1" ht="15">
      <c r="A26" s="129">
        <v>13</v>
      </c>
      <c r="B26" s="136"/>
      <c r="C26"/>
      <c r="D26" t="s">
        <v>56</v>
      </c>
      <c r="E26" s="130"/>
      <c r="F26" s="132">
        <v>20</v>
      </c>
      <c r="G26" s="133">
        <v>12</v>
      </c>
      <c r="H26" s="133"/>
      <c r="I26" s="133"/>
      <c r="J26" s="133"/>
      <c r="K26" s="134"/>
      <c r="L26" s="78">
        <f t="shared" si="6"/>
        <v>40546</v>
      </c>
      <c r="M26" s="79">
        <f t="shared" si="7"/>
        <v>40574</v>
      </c>
      <c r="N26" s="73">
        <f t="shared" si="0"/>
        <v>39356</v>
      </c>
      <c r="O26" s="74">
        <f t="shared" si="2"/>
        <v>40546</v>
      </c>
      <c r="P26" s="74">
        <f t="shared" si="3"/>
        <v>39356</v>
      </c>
      <c r="Q26" s="74">
        <f t="shared" si="4"/>
        <v>39356</v>
      </c>
      <c r="R26" s="74">
        <f t="shared" si="5"/>
        <v>39356</v>
      </c>
      <c r="S26" s="201"/>
      <c r="T26" s="350">
        <v>2</v>
      </c>
      <c r="U26" s="198"/>
      <c r="V26" s="198"/>
      <c r="W26" s="198"/>
      <c r="X26" s="199"/>
      <c r="Y26" s="200"/>
      <c r="Z26" s="200"/>
      <c r="AA26" s="200"/>
      <c r="AB26" s="200"/>
      <c r="AC26" s="200"/>
      <c r="AD26" s="200"/>
      <c r="AE26" s="200"/>
      <c r="AF26" s="200"/>
      <c r="AG26" s="200">
        <f>8*F26</f>
        <v>160</v>
      </c>
      <c r="AH26" s="200"/>
      <c r="AI26" s="200"/>
      <c r="AJ26" s="200"/>
      <c r="AK26" s="200">
        <f>F26*8</f>
        <v>160</v>
      </c>
      <c r="AL26" s="200"/>
      <c r="AM26" s="200"/>
      <c r="AN26" s="200"/>
      <c r="AO26" s="200"/>
      <c r="AP26" s="200"/>
      <c r="AQ26" s="200"/>
      <c r="AR26" s="200"/>
      <c r="AS26" s="274"/>
      <c r="AT26" s="275"/>
      <c r="AU26" s="410">
        <v>0.15</v>
      </c>
      <c r="AV26" s="65"/>
      <c r="AW26" s="63">
        <v>4</v>
      </c>
      <c r="AX26" s="257"/>
      <c r="AY26" s="257"/>
      <c r="AZ26" s="257"/>
      <c r="BA26" s="257"/>
      <c r="BB26" s="257"/>
      <c r="BC26" s="257"/>
      <c r="BD26" s="257"/>
      <c r="BE26" s="257"/>
      <c r="BF26" s="257"/>
      <c r="BG26" s="257"/>
      <c r="BH26" s="257"/>
      <c r="BI26" s="257"/>
      <c r="BJ26" s="260"/>
      <c r="BK26" s="260"/>
      <c r="BL26" s="260"/>
      <c r="BM26" s="260"/>
      <c r="BN26" s="260"/>
      <c r="BO26" s="260"/>
      <c r="BP26" s="260"/>
      <c r="BQ26" s="260"/>
      <c r="BR26" s="260"/>
      <c r="BS26" s="260"/>
      <c r="BT26" s="260"/>
      <c r="BU26" s="260"/>
      <c r="BV26" s="257"/>
      <c r="BW26" s="257"/>
      <c r="BX26" s="257"/>
      <c r="BY26" s="257"/>
      <c r="BZ26" s="257"/>
      <c r="CA26" s="257"/>
      <c r="CB26" s="257"/>
      <c r="CC26" s="257"/>
      <c r="CD26" s="257"/>
      <c r="CE26" s="257"/>
      <c r="CF26" s="257"/>
      <c r="CG26" s="257"/>
      <c r="CH26" s="260"/>
      <c r="CI26" s="260"/>
      <c r="CJ26" s="260"/>
      <c r="CK26" s="260"/>
      <c r="CL26" s="260"/>
      <c r="CM26" s="260"/>
      <c r="CN26" s="260"/>
      <c r="CO26" s="260"/>
      <c r="CP26" s="260"/>
      <c r="CQ26" s="260"/>
      <c r="CR26" s="260"/>
      <c r="CS26" s="260"/>
    </row>
    <row r="27" spans="1:97" s="63" customFormat="1" ht="15">
      <c r="A27" s="129">
        <v>14</v>
      </c>
      <c r="B27" s="136"/>
      <c r="C27"/>
      <c r="D27" t="s">
        <v>57</v>
      </c>
      <c r="E27" s="130"/>
      <c r="F27" s="132">
        <v>20</v>
      </c>
      <c r="G27" s="135">
        <v>13</v>
      </c>
      <c r="H27" s="135"/>
      <c r="I27" s="135"/>
      <c r="J27" s="135"/>
      <c r="K27" s="134"/>
      <c r="L27" s="78">
        <f t="shared" si="6"/>
        <v>40574</v>
      </c>
      <c r="M27" s="79">
        <f t="shared" si="7"/>
        <v>40602</v>
      </c>
      <c r="N27" s="73">
        <f t="shared" si="0"/>
        <v>39356</v>
      </c>
      <c r="O27" s="74">
        <f t="shared" si="2"/>
        <v>40574</v>
      </c>
      <c r="P27" s="74">
        <f t="shared" si="3"/>
        <v>39356</v>
      </c>
      <c r="Q27" s="74">
        <f t="shared" si="4"/>
        <v>39356</v>
      </c>
      <c r="R27" s="74">
        <f t="shared" si="5"/>
        <v>39356</v>
      </c>
      <c r="S27" s="201"/>
      <c r="T27" s="350">
        <v>2</v>
      </c>
      <c r="U27" s="198"/>
      <c r="V27" s="198"/>
      <c r="W27" s="198"/>
      <c r="X27" s="199"/>
      <c r="Y27" s="200"/>
      <c r="Z27" s="200"/>
      <c r="AA27" s="200"/>
      <c r="AB27" s="200"/>
      <c r="AC27" s="200"/>
      <c r="AD27" s="200"/>
      <c r="AE27" s="200"/>
      <c r="AF27" s="200"/>
      <c r="AG27" s="200">
        <f>8*F27</f>
        <v>160</v>
      </c>
      <c r="AH27" s="200"/>
      <c r="AI27" s="200"/>
      <c r="AJ27" s="200"/>
      <c r="AK27" s="200">
        <f>F27*8</f>
        <v>160</v>
      </c>
      <c r="AL27" s="200"/>
      <c r="AM27" s="200"/>
      <c r="AN27" s="200"/>
      <c r="AO27" s="200"/>
      <c r="AP27" s="200"/>
      <c r="AQ27" s="200"/>
      <c r="AR27" s="200"/>
      <c r="AS27" s="274"/>
      <c r="AT27" s="275"/>
      <c r="AU27" s="410">
        <v>0.15</v>
      </c>
      <c r="AV27" s="65"/>
      <c r="AW27" s="63">
        <v>4</v>
      </c>
      <c r="AX27" s="257"/>
      <c r="AY27" s="257"/>
      <c r="AZ27" s="257"/>
      <c r="BA27" s="257"/>
      <c r="BB27" s="257"/>
      <c r="BC27" s="257"/>
      <c r="BD27" s="257"/>
      <c r="BE27" s="257"/>
      <c r="BF27" s="257"/>
      <c r="BG27" s="257"/>
      <c r="BH27" s="257"/>
      <c r="BI27" s="257"/>
      <c r="BJ27" s="260"/>
      <c r="BK27" s="260"/>
      <c r="BL27" s="260"/>
      <c r="BM27" s="260"/>
      <c r="BN27" s="260"/>
      <c r="BO27" s="260"/>
      <c r="BP27" s="260"/>
      <c r="BQ27" s="260"/>
      <c r="BR27" s="260"/>
      <c r="BS27" s="260"/>
      <c r="BT27" s="260"/>
      <c r="BU27" s="260"/>
      <c r="BV27" s="257"/>
      <c r="BW27" s="257"/>
      <c r="BX27" s="257"/>
      <c r="BY27" s="257"/>
      <c r="BZ27" s="257"/>
      <c r="CA27" s="257"/>
      <c r="CB27" s="257"/>
      <c r="CC27" s="257"/>
      <c r="CD27" s="257"/>
      <c r="CE27" s="257"/>
      <c r="CF27" s="257"/>
      <c r="CG27" s="257"/>
      <c r="CH27" s="260"/>
      <c r="CI27" s="260"/>
      <c r="CJ27" s="260"/>
      <c r="CK27" s="260"/>
      <c r="CL27" s="260"/>
      <c r="CM27" s="260"/>
      <c r="CN27" s="260"/>
      <c r="CO27" s="260"/>
      <c r="CP27" s="260"/>
      <c r="CQ27" s="260"/>
      <c r="CR27" s="260"/>
      <c r="CS27" s="260"/>
    </row>
    <row r="28" spans="1:97" s="63" customFormat="1" ht="15">
      <c r="A28" s="129">
        <v>15</v>
      </c>
      <c r="B28" s="136"/>
      <c r="C28"/>
      <c r="D28" t="s">
        <v>0</v>
      </c>
      <c r="E28" s="130"/>
      <c r="F28" s="132">
        <v>20</v>
      </c>
      <c r="G28" s="133">
        <v>14</v>
      </c>
      <c r="H28" s="133"/>
      <c r="I28" s="133"/>
      <c r="J28" s="133"/>
      <c r="K28" s="134"/>
      <c r="L28" s="78">
        <f t="shared" si="6"/>
        <v>40602</v>
      </c>
      <c r="M28" s="79">
        <f t="shared" si="7"/>
        <v>40630</v>
      </c>
      <c r="N28" s="73">
        <f t="shared" si="0"/>
        <v>39356</v>
      </c>
      <c r="O28" s="74">
        <f t="shared" si="2"/>
        <v>40602</v>
      </c>
      <c r="P28" s="74">
        <f t="shared" si="3"/>
        <v>39356</v>
      </c>
      <c r="Q28" s="74">
        <f t="shared" si="4"/>
        <v>39356</v>
      </c>
      <c r="R28" s="74">
        <f t="shared" si="5"/>
        <v>39356</v>
      </c>
      <c r="S28" s="201"/>
      <c r="T28" s="350">
        <v>2</v>
      </c>
      <c r="U28" s="198"/>
      <c r="V28" s="198"/>
      <c r="W28" s="198"/>
      <c r="X28" s="199"/>
      <c r="Y28" s="200"/>
      <c r="Z28" s="200"/>
      <c r="AA28" s="200"/>
      <c r="AB28" s="200"/>
      <c r="AC28" s="200"/>
      <c r="AD28" s="200"/>
      <c r="AE28" s="200"/>
      <c r="AF28" s="200"/>
      <c r="AG28" s="200">
        <f>8*F28</f>
        <v>160</v>
      </c>
      <c r="AH28" s="200"/>
      <c r="AI28" s="200"/>
      <c r="AJ28" s="200"/>
      <c r="AK28" s="200">
        <f>F28*8</f>
        <v>160</v>
      </c>
      <c r="AL28" s="200"/>
      <c r="AM28" s="200"/>
      <c r="AN28" s="200"/>
      <c r="AO28" s="200"/>
      <c r="AP28" s="200"/>
      <c r="AQ28" s="200"/>
      <c r="AR28" s="200"/>
      <c r="AS28" s="274"/>
      <c r="AT28" s="275"/>
      <c r="AU28" s="410">
        <v>0.15</v>
      </c>
      <c r="AV28" s="65"/>
      <c r="AW28" s="63">
        <v>4</v>
      </c>
      <c r="AX28" s="257"/>
      <c r="AY28" s="257"/>
      <c r="AZ28" s="257"/>
      <c r="BA28" s="257"/>
      <c r="BB28" s="257"/>
      <c r="BC28" s="257"/>
      <c r="BD28" s="257"/>
      <c r="BE28" s="257"/>
      <c r="BF28" s="257"/>
      <c r="BG28" s="257"/>
      <c r="BH28" s="257"/>
      <c r="BI28" s="257"/>
      <c r="BJ28" s="260"/>
      <c r="BK28" s="260"/>
      <c r="BL28" s="260"/>
      <c r="BM28" s="260"/>
      <c r="BN28" s="260"/>
      <c r="BO28" s="260"/>
      <c r="BP28" s="260"/>
      <c r="BQ28" s="260"/>
      <c r="BR28" s="260"/>
      <c r="BS28" s="260"/>
      <c r="BT28" s="260"/>
      <c r="BU28" s="260"/>
      <c r="BV28" s="257"/>
      <c r="BW28" s="257"/>
      <c r="BX28" s="257"/>
      <c r="BY28" s="257"/>
      <c r="BZ28" s="257"/>
      <c r="CA28" s="257"/>
      <c r="CB28" s="257"/>
      <c r="CC28" s="257"/>
      <c r="CD28" s="257"/>
      <c r="CE28" s="257"/>
      <c r="CF28" s="257"/>
      <c r="CG28" s="257"/>
      <c r="CH28" s="260"/>
      <c r="CI28" s="260"/>
      <c r="CJ28" s="260"/>
      <c r="CK28" s="260"/>
      <c r="CL28" s="260"/>
      <c r="CM28" s="260"/>
      <c r="CN28" s="260"/>
      <c r="CO28" s="260"/>
      <c r="CP28" s="260"/>
      <c r="CQ28" s="260"/>
      <c r="CR28" s="260"/>
      <c r="CS28" s="260"/>
    </row>
    <row r="29" spans="1:97" s="63" customFormat="1" ht="6.75" customHeight="1">
      <c r="A29" s="129"/>
      <c r="B29" s="136"/>
      <c r="C29"/>
      <c r="D29"/>
      <c r="E29" s="130"/>
      <c r="F29" s="132"/>
      <c r="G29" s="133"/>
      <c r="H29" s="133"/>
      <c r="I29" s="133"/>
      <c r="J29" s="133"/>
      <c r="K29" s="134"/>
      <c r="L29" s="78"/>
      <c r="M29" s="79"/>
      <c r="N29" s="73"/>
      <c r="O29" s="74"/>
      <c r="P29" s="74"/>
      <c r="Q29" s="74"/>
      <c r="R29" s="74"/>
      <c r="S29" s="201"/>
      <c r="T29" s="350"/>
      <c r="U29" s="198"/>
      <c r="V29" s="198"/>
      <c r="W29" s="198"/>
      <c r="X29" s="199"/>
      <c r="Y29" s="200"/>
      <c r="Z29" s="200"/>
      <c r="AA29" s="200"/>
      <c r="AB29" s="200"/>
      <c r="AC29" s="200"/>
      <c r="AD29" s="200"/>
      <c r="AE29" s="200"/>
      <c r="AF29" s="200"/>
      <c r="AG29" s="200"/>
      <c r="AH29" s="200"/>
      <c r="AI29" s="200"/>
      <c r="AJ29" s="200"/>
      <c r="AK29" s="200"/>
      <c r="AL29" s="200"/>
      <c r="AM29" s="200"/>
      <c r="AN29" s="200"/>
      <c r="AO29" s="200"/>
      <c r="AP29" s="200"/>
      <c r="AQ29" s="200"/>
      <c r="AR29" s="200"/>
      <c r="AS29" s="274"/>
      <c r="AT29" s="275"/>
      <c r="AU29" s="275"/>
      <c r="AV29" s="65"/>
      <c r="AX29" s="257"/>
      <c r="AY29" s="257"/>
      <c r="AZ29" s="257"/>
      <c r="BA29" s="257"/>
      <c r="BB29" s="257"/>
      <c r="BC29" s="257"/>
      <c r="BD29" s="257"/>
      <c r="BE29" s="257"/>
      <c r="BF29" s="257"/>
      <c r="BG29" s="257"/>
      <c r="BH29" s="257"/>
      <c r="BI29" s="257"/>
      <c r="BJ29" s="260"/>
      <c r="BK29" s="260"/>
      <c r="BL29" s="260"/>
      <c r="BM29" s="260"/>
      <c r="BN29" s="260"/>
      <c r="BO29" s="260"/>
      <c r="BP29" s="260"/>
      <c r="BQ29" s="260"/>
      <c r="BR29" s="260"/>
      <c r="BS29" s="260"/>
      <c r="BT29" s="260"/>
      <c r="BU29" s="260"/>
      <c r="BV29" s="257"/>
      <c r="BW29" s="257"/>
      <c r="BX29" s="257"/>
      <c r="BY29" s="257"/>
      <c r="BZ29" s="257"/>
      <c r="CA29" s="257"/>
      <c r="CB29" s="257"/>
      <c r="CC29" s="257"/>
      <c r="CD29" s="257"/>
      <c r="CE29" s="257"/>
      <c r="CF29" s="257"/>
      <c r="CG29" s="257"/>
      <c r="CH29" s="260"/>
      <c r="CI29" s="260"/>
      <c r="CJ29" s="260"/>
      <c r="CK29" s="260"/>
      <c r="CL29" s="260"/>
      <c r="CM29" s="260"/>
      <c r="CN29" s="260"/>
      <c r="CO29" s="260"/>
      <c r="CP29" s="260"/>
      <c r="CQ29" s="260"/>
      <c r="CR29" s="260"/>
      <c r="CS29" s="260"/>
    </row>
    <row r="30" spans="1:97" s="63" customFormat="1" ht="15">
      <c r="A30" s="129">
        <v>17</v>
      </c>
      <c r="B30" s="136"/>
      <c r="C30"/>
      <c r="D30"/>
      <c r="E30" s="130"/>
      <c r="F30" s="132"/>
      <c r="G30" s="133"/>
      <c r="H30" s="133"/>
      <c r="I30" s="133"/>
      <c r="J30" s="133"/>
      <c r="K30" s="134"/>
      <c r="L30" s="78">
        <f t="shared" si="6"/>
      </c>
      <c r="M30" s="79">
        <f t="shared" si="7"/>
      </c>
      <c r="N30" s="73">
        <f t="shared" si="0"/>
        <v>39356</v>
      </c>
      <c r="O30" s="74">
        <f aca="true" t="shared" si="8" ref="O30:R31">IF(G30="",(DATEVALUE("10/1/2007")),VLOOKUP(G30,$A$10:$M$60,13))</f>
        <v>39356</v>
      </c>
      <c r="P30" s="74">
        <f t="shared" si="8"/>
        <v>39356</v>
      </c>
      <c r="Q30" s="74">
        <f t="shared" si="8"/>
        <v>39356</v>
      </c>
      <c r="R30" s="74">
        <f t="shared" si="8"/>
        <v>39356</v>
      </c>
      <c r="S30" s="201"/>
      <c r="T30" s="350"/>
      <c r="U30" s="198"/>
      <c r="V30" s="198"/>
      <c r="W30" s="198"/>
      <c r="X30" s="199"/>
      <c r="Y30" s="200"/>
      <c r="Z30" s="200"/>
      <c r="AA30" s="200"/>
      <c r="AB30" s="200"/>
      <c r="AC30" s="200"/>
      <c r="AD30" s="200"/>
      <c r="AE30" s="200"/>
      <c r="AF30" s="200"/>
      <c r="AG30" s="200"/>
      <c r="AH30" s="200"/>
      <c r="AI30" s="200"/>
      <c r="AJ30" s="200"/>
      <c r="AK30" s="200"/>
      <c r="AL30" s="200"/>
      <c r="AM30" s="200"/>
      <c r="AN30" s="200"/>
      <c r="AO30" s="200"/>
      <c r="AP30" s="200"/>
      <c r="AQ30" s="200"/>
      <c r="AR30" s="200"/>
      <c r="AS30" s="274"/>
      <c r="AT30" s="275"/>
      <c r="AU30" s="275"/>
      <c r="AV30" s="65"/>
      <c r="AX30" s="257"/>
      <c r="AY30" s="257"/>
      <c r="AZ30" s="257"/>
      <c r="BA30" s="257"/>
      <c r="BB30" s="257"/>
      <c r="BC30" s="257"/>
      <c r="BD30" s="257"/>
      <c r="BE30" s="257"/>
      <c r="BF30" s="257"/>
      <c r="BG30" s="257"/>
      <c r="BH30" s="257"/>
      <c r="BI30" s="257"/>
      <c r="BJ30" s="260"/>
      <c r="BK30" s="260"/>
      <c r="BL30" s="260"/>
      <c r="BM30" s="260"/>
      <c r="BN30" s="260"/>
      <c r="BO30" s="260"/>
      <c r="BP30" s="260"/>
      <c r="BQ30" s="260"/>
      <c r="BR30" s="260"/>
      <c r="BS30" s="260"/>
      <c r="BT30" s="260"/>
      <c r="BU30" s="260"/>
      <c r="BV30" s="257"/>
      <c r="BW30" s="257"/>
      <c r="BX30" s="257"/>
      <c r="BY30" s="257"/>
      <c r="BZ30" s="257"/>
      <c r="CA30" s="257"/>
      <c r="CB30" s="257"/>
      <c r="CC30" s="257"/>
      <c r="CD30" s="257"/>
      <c r="CE30" s="257"/>
      <c r="CF30" s="257"/>
      <c r="CG30" s="257"/>
      <c r="CH30" s="260"/>
      <c r="CI30" s="260"/>
      <c r="CJ30" s="260"/>
      <c r="CK30" s="260"/>
      <c r="CL30" s="260"/>
      <c r="CM30" s="260"/>
      <c r="CN30" s="260"/>
      <c r="CO30" s="260"/>
      <c r="CP30" s="260"/>
      <c r="CQ30" s="260"/>
      <c r="CR30" s="260"/>
      <c r="CS30" s="260"/>
    </row>
    <row r="31" spans="1:97" s="63" customFormat="1" ht="24.75">
      <c r="A31" s="129"/>
      <c r="B31" s="136"/>
      <c r="C31"/>
      <c r="D31" s="1" t="s">
        <v>11</v>
      </c>
      <c r="E31" s="130"/>
      <c r="F31" s="132"/>
      <c r="G31" s="133"/>
      <c r="H31" s="133"/>
      <c r="I31" s="133"/>
      <c r="J31" s="133"/>
      <c r="K31" s="134"/>
      <c r="L31" s="78"/>
      <c r="M31" s="79"/>
      <c r="N31" s="73"/>
      <c r="O31" s="74">
        <f t="shared" si="8"/>
        <v>39356</v>
      </c>
      <c r="P31" s="74">
        <f t="shared" si="8"/>
        <v>39356</v>
      </c>
      <c r="Q31" s="74">
        <f t="shared" si="8"/>
        <v>39356</v>
      </c>
      <c r="R31" s="74">
        <f t="shared" si="8"/>
        <v>39356</v>
      </c>
      <c r="S31" s="201"/>
      <c r="T31" s="350">
        <v>250</v>
      </c>
      <c r="U31" s="198"/>
      <c r="V31" s="198"/>
      <c r="W31" s="198"/>
      <c r="X31" s="199"/>
      <c r="Y31" s="200"/>
      <c r="Z31" s="200"/>
      <c r="AA31" s="200"/>
      <c r="AB31" s="200"/>
      <c r="AC31" s="200"/>
      <c r="AD31" s="200"/>
      <c r="AE31" s="200"/>
      <c r="AF31" s="200"/>
      <c r="AG31" s="200"/>
      <c r="AH31" s="200"/>
      <c r="AI31" s="200"/>
      <c r="AJ31" s="200"/>
      <c r="AK31" s="200"/>
      <c r="AL31" s="200"/>
      <c r="AM31" s="200"/>
      <c r="AN31" s="200"/>
      <c r="AO31" s="200"/>
      <c r="AP31" s="200"/>
      <c r="AQ31" s="200"/>
      <c r="AR31" s="200"/>
      <c r="AS31" s="274"/>
      <c r="AT31" s="275"/>
      <c r="AU31" s="410">
        <v>0.15</v>
      </c>
      <c r="AV31" s="63" t="s">
        <v>153</v>
      </c>
      <c r="AW31" s="397" t="s">
        <v>171</v>
      </c>
      <c r="AX31" s="257"/>
      <c r="AY31" s="257"/>
      <c r="AZ31" s="257"/>
      <c r="BA31" s="257"/>
      <c r="BB31" s="257"/>
      <c r="BC31" s="257"/>
      <c r="BD31" s="257"/>
      <c r="BE31" s="257"/>
      <c r="BF31" s="257"/>
      <c r="BG31" s="257"/>
      <c r="BH31" s="257"/>
      <c r="BI31" s="257"/>
      <c r="BJ31" s="260"/>
      <c r="BK31" s="260"/>
      <c r="BL31" s="260"/>
      <c r="BM31" s="260"/>
      <c r="BN31" s="260"/>
      <c r="BO31" s="260"/>
      <c r="BP31" s="260"/>
      <c r="BQ31" s="260"/>
      <c r="BR31" s="260"/>
      <c r="BS31" s="260"/>
      <c r="BT31" s="260"/>
      <c r="BU31" s="260"/>
      <c r="BV31" s="257"/>
      <c r="BW31" s="257"/>
      <c r="BX31" s="257"/>
      <c r="BY31" s="257"/>
      <c r="BZ31" s="257"/>
      <c r="CA31" s="257"/>
      <c r="CB31" s="257"/>
      <c r="CC31" s="257"/>
      <c r="CD31" s="257"/>
      <c r="CE31" s="257"/>
      <c r="CF31" s="257"/>
      <c r="CG31" s="257"/>
      <c r="CH31" s="260"/>
      <c r="CI31" s="260"/>
      <c r="CJ31" s="260"/>
      <c r="CK31" s="260"/>
      <c r="CL31" s="260"/>
      <c r="CM31" s="260"/>
      <c r="CN31" s="260"/>
      <c r="CO31" s="260"/>
      <c r="CP31" s="260"/>
      <c r="CQ31" s="260"/>
      <c r="CR31" s="260"/>
      <c r="CS31" s="260"/>
    </row>
    <row r="32" spans="1:97" s="63" customFormat="1" ht="15">
      <c r="A32" s="129"/>
      <c r="B32" s="136"/>
      <c r="C32"/>
      <c r="D32"/>
      <c r="E32" s="130"/>
      <c r="F32" s="132"/>
      <c r="G32" s="133"/>
      <c r="H32" s="133"/>
      <c r="I32" s="133"/>
      <c r="J32" s="133"/>
      <c r="K32" s="134"/>
      <c r="L32" s="78"/>
      <c r="M32" s="79"/>
      <c r="N32" s="73"/>
      <c r="O32" s="74"/>
      <c r="P32" s="74"/>
      <c r="Q32" s="74"/>
      <c r="R32" s="74"/>
      <c r="S32" s="201"/>
      <c r="T32" s="350"/>
      <c r="U32" s="198"/>
      <c r="V32" s="198"/>
      <c r="W32" s="198"/>
      <c r="X32" s="199"/>
      <c r="Y32" s="200"/>
      <c r="Z32" s="200"/>
      <c r="AA32" s="200"/>
      <c r="AB32" s="200"/>
      <c r="AC32" s="200"/>
      <c r="AD32" s="200"/>
      <c r="AE32" s="200"/>
      <c r="AF32" s="200"/>
      <c r="AG32" s="200"/>
      <c r="AH32" s="200"/>
      <c r="AI32" s="200"/>
      <c r="AJ32" s="200"/>
      <c r="AK32" s="200"/>
      <c r="AL32" s="200"/>
      <c r="AM32" s="200"/>
      <c r="AN32" s="200"/>
      <c r="AO32" s="200"/>
      <c r="AP32" s="200"/>
      <c r="AQ32" s="200"/>
      <c r="AR32" s="200"/>
      <c r="AS32" s="274"/>
      <c r="AT32" s="275"/>
      <c r="AU32" s="275"/>
      <c r="AV32" s="65"/>
      <c r="AX32" s="257"/>
      <c r="AY32" s="257"/>
      <c r="AZ32" s="257"/>
      <c r="BA32" s="257"/>
      <c r="BB32" s="257"/>
      <c r="BC32" s="257"/>
      <c r="BD32" s="257"/>
      <c r="BE32" s="257"/>
      <c r="BF32" s="257"/>
      <c r="BG32" s="257"/>
      <c r="BH32" s="257"/>
      <c r="BI32" s="257"/>
      <c r="BJ32" s="260"/>
      <c r="BK32" s="260"/>
      <c r="BL32" s="260"/>
      <c r="BM32" s="260"/>
      <c r="BN32" s="260"/>
      <c r="BO32" s="260"/>
      <c r="BP32" s="260"/>
      <c r="BQ32" s="260"/>
      <c r="BR32" s="260"/>
      <c r="BS32" s="260"/>
      <c r="BT32" s="260"/>
      <c r="BU32" s="260"/>
      <c r="BV32" s="257"/>
      <c r="BW32" s="257"/>
      <c r="BX32" s="257"/>
      <c r="BY32" s="257"/>
      <c r="BZ32" s="257"/>
      <c r="CA32" s="257"/>
      <c r="CB32" s="257"/>
      <c r="CC32" s="257"/>
      <c r="CD32" s="257"/>
      <c r="CE32" s="257"/>
      <c r="CF32" s="257"/>
      <c r="CG32" s="257"/>
      <c r="CH32" s="260"/>
      <c r="CI32" s="260"/>
      <c r="CJ32" s="260"/>
      <c r="CK32" s="260"/>
      <c r="CL32" s="260"/>
      <c r="CM32" s="260"/>
      <c r="CN32" s="260"/>
      <c r="CO32" s="260"/>
      <c r="CP32" s="260"/>
      <c r="CQ32" s="260"/>
      <c r="CR32" s="260"/>
      <c r="CS32" s="260"/>
    </row>
    <row r="33" spans="1:97" s="63" customFormat="1" ht="15">
      <c r="A33" s="129">
        <v>18</v>
      </c>
      <c r="B33" s="136"/>
      <c r="C33"/>
      <c r="D33" t="s">
        <v>6</v>
      </c>
      <c r="E33" s="130"/>
      <c r="F33" s="132">
        <v>50</v>
      </c>
      <c r="G33" s="133"/>
      <c r="H33" s="133"/>
      <c r="I33" s="133"/>
      <c r="J33" s="133"/>
      <c r="K33" s="134">
        <v>40452</v>
      </c>
      <c r="L33" s="78">
        <f t="shared" si="6"/>
        <v>40452</v>
      </c>
      <c r="M33" s="79">
        <f t="shared" si="7"/>
        <v>40522</v>
      </c>
      <c r="N33" s="73">
        <f t="shared" si="0"/>
        <v>40452</v>
      </c>
      <c r="O33" s="74">
        <f aca="true" t="shared" si="9" ref="O33:O60">IF(G33="",(DATEVALUE("10/1/2007")),VLOOKUP(G33,$A$10:$M$60,13))</f>
        <v>39356</v>
      </c>
      <c r="P33" s="74">
        <f aca="true" t="shared" si="10" ref="P33:P60">IF(H33="",(DATEVALUE("10/1/2007")),VLOOKUP(H33,$A$10:$M$60,13))</f>
        <v>39356</v>
      </c>
      <c r="Q33" s="74">
        <f aca="true" t="shared" si="11" ref="Q33:Q60">IF(I33="",(DATEVALUE("10/1/2007")),VLOOKUP(I33,$A$10:$M$60,13))</f>
        <v>39356</v>
      </c>
      <c r="R33" s="74">
        <f aca="true" t="shared" si="12" ref="R33:R60">IF(J33="",(DATEVALUE("10/1/2007")),VLOOKUP(J33,$A$10:$M$60,13))</f>
        <v>39356</v>
      </c>
      <c r="S33" s="201"/>
      <c r="T33" s="350">
        <v>1</v>
      </c>
      <c r="U33" s="198"/>
      <c r="V33" s="198"/>
      <c r="W33" s="198"/>
      <c r="X33" s="199"/>
      <c r="Y33" s="200"/>
      <c r="Z33" s="200"/>
      <c r="AA33" s="200"/>
      <c r="AB33" s="200"/>
      <c r="AC33" s="200"/>
      <c r="AD33" s="200"/>
      <c r="AE33" s="200">
        <v>160</v>
      </c>
      <c r="AF33" s="200"/>
      <c r="AG33" s="200">
        <f>4*AE33</f>
        <v>640</v>
      </c>
      <c r="AH33" s="200"/>
      <c r="AI33" s="200"/>
      <c r="AJ33" s="200"/>
      <c r="AK33" s="200"/>
      <c r="AL33" s="200"/>
      <c r="AM33" s="200"/>
      <c r="AN33" s="200"/>
      <c r="AO33" s="200"/>
      <c r="AP33" s="200"/>
      <c r="AQ33" s="200"/>
      <c r="AR33" s="200"/>
      <c r="AS33" s="274"/>
      <c r="AT33" s="275"/>
      <c r="AU33" s="275">
        <v>0.15</v>
      </c>
      <c r="AV33" s="65"/>
      <c r="AW33" s="63">
        <v>2</v>
      </c>
      <c r="AX33" s="257"/>
      <c r="AY33" s="257"/>
      <c r="AZ33" s="257"/>
      <c r="BA33" s="257"/>
      <c r="BB33" s="257"/>
      <c r="BC33" s="257"/>
      <c r="BD33" s="257"/>
      <c r="BE33" s="257"/>
      <c r="BF33" s="257"/>
      <c r="BG33" s="257"/>
      <c r="BH33" s="257"/>
      <c r="BI33" s="257"/>
      <c r="BJ33" s="260"/>
      <c r="BK33" s="260"/>
      <c r="BL33" s="260"/>
      <c r="BM33" s="260"/>
      <c r="BN33" s="260"/>
      <c r="BO33" s="260"/>
      <c r="BP33" s="260"/>
      <c r="BQ33" s="260"/>
      <c r="BR33" s="260"/>
      <c r="BS33" s="260"/>
      <c r="BT33" s="260"/>
      <c r="BU33" s="260"/>
      <c r="BV33" s="257"/>
      <c r="BW33" s="257"/>
      <c r="BX33" s="257"/>
      <c r="BY33" s="257"/>
      <c r="BZ33" s="257"/>
      <c r="CA33" s="257"/>
      <c r="CB33" s="257"/>
      <c r="CC33" s="257"/>
      <c r="CD33" s="257"/>
      <c r="CE33" s="257"/>
      <c r="CF33" s="257"/>
      <c r="CG33" s="257"/>
      <c r="CH33" s="260"/>
      <c r="CI33" s="260"/>
      <c r="CJ33" s="260"/>
      <c r="CK33" s="260"/>
      <c r="CL33" s="260"/>
      <c r="CM33" s="260"/>
      <c r="CN33" s="260"/>
      <c r="CO33" s="260"/>
      <c r="CP33" s="260"/>
      <c r="CQ33" s="260"/>
      <c r="CR33" s="260"/>
      <c r="CS33" s="260"/>
    </row>
    <row r="34" spans="1:97" s="63" customFormat="1" ht="15">
      <c r="A34" s="129">
        <v>19</v>
      </c>
      <c r="B34" s="136"/>
      <c r="C34"/>
      <c r="D34"/>
      <c r="E34" s="130"/>
      <c r="F34" s="132"/>
      <c r="G34" s="133"/>
      <c r="H34" s="133"/>
      <c r="I34" s="133"/>
      <c r="J34" s="133"/>
      <c r="K34" s="134"/>
      <c r="L34" s="78">
        <f t="shared" si="6"/>
      </c>
      <c r="M34" s="79">
        <f t="shared" si="7"/>
      </c>
      <c r="N34" s="73">
        <f t="shared" si="0"/>
        <v>39356</v>
      </c>
      <c r="O34" s="74">
        <f t="shared" si="9"/>
        <v>39356</v>
      </c>
      <c r="P34" s="74">
        <f t="shared" si="10"/>
        <v>39356</v>
      </c>
      <c r="Q34" s="74">
        <f t="shared" si="11"/>
        <v>39356</v>
      </c>
      <c r="R34" s="74">
        <f t="shared" si="12"/>
        <v>39356</v>
      </c>
      <c r="S34" s="201"/>
      <c r="T34" s="350"/>
      <c r="U34" s="198"/>
      <c r="V34" s="198"/>
      <c r="W34" s="198"/>
      <c r="X34" s="199"/>
      <c r="Y34" s="200"/>
      <c r="Z34" s="200"/>
      <c r="AA34" s="200"/>
      <c r="AB34" s="200"/>
      <c r="AC34" s="200"/>
      <c r="AD34" s="200"/>
      <c r="AE34" s="200"/>
      <c r="AF34" s="200"/>
      <c r="AG34" s="200"/>
      <c r="AH34" s="200"/>
      <c r="AI34" s="200"/>
      <c r="AJ34" s="200"/>
      <c r="AK34" s="200"/>
      <c r="AL34" s="200"/>
      <c r="AM34" s="200"/>
      <c r="AN34" s="200"/>
      <c r="AO34" s="200"/>
      <c r="AP34" s="200"/>
      <c r="AQ34" s="200"/>
      <c r="AR34" s="200"/>
      <c r="AS34" s="274"/>
      <c r="AT34" s="275"/>
      <c r="AU34" s="275"/>
      <c r="AV34" s="65"/>
      <c r="AX34" s="257"/>
      <c r="AY34" s="257"/>
      <c r="AZ34" s="257"/>
      <c r="BA34" s="257"/>
      <c r="BB34" s="257"/>
      <c r="BC34" s="257"/>
      <c r="BD34" s="257"/>
      <c r="BE34" s="257"/>
      <c r="BF34" s="257"/>
      <c r="BG34" s="257"/>
      <c r="BH34" s="257"/>
      <c r="BI34" s="257"/>
      <c r="BJ34" s="260"/>
      <c r="BK34" s="260"/>
      <c r="BL34" s="260"/>
      <c r="BM34" s="260"/>
      <c r="BN34" s="260"/>
      <c r="BO34" s="260"/>
      <c r="BP34" s="260"/>
      <c r="BQ34" s="260"/>
      <c r="BR34" s="260"/>
      <c r="BS34" s="260"/>
      <c r="BT34" s="260"/>
      <c r="BU34" s="260"/>
      <c r="BV34" s="257"/>
      <c r="BW34" s="257"/>
      <c r="BX34" s="257"/>
      <c r="BY34" s="257"/>
      <c r="BZ34" s="257"/>
      <c r="CA34" s="257"/>
      <c r="CB34" s="257"/>
      <c r="CC34" s="257"/>
      <c r="CD34" s="257"/>
      <c r="CE34" s="257"/>
      <c r="CF34" s="257"/>
      <c r="CG34" s="257"/>
      <c r="CH34" s="260"/>
      <c r="CI34" s="260"/>
      <c r="CJ34" s="260"/>
      <c r="CK34" s="260"/>
      <c r="CL34" s="260"/>
      <c r="CM34" s="260"/>
      <c r="CN34" s="260"/>
      <c r="CO34" s="260"/>
      <c r="CP34" s="260"/>
      <c r="CQ34" s="260"/>
      <c r="CR34" s="260"/>
      <c r="CS34" s="260"/>
    </row>
    <row r="35" spans="1:97" s="63" customFormat="1" ht="15">
      <c r="A35" s="129">
        <v>20</v>
      </c>
      <c r="B35" s="136"/>
      <c r="C35"/>
      <c r="D35" t="s">
        <v>5</v>
      </c>
      <c r="E35" s="130"/>
      <c r="F35" s="132">
        <v>50</v>
      </c>
      <c r="G35" s="133">
        <v>18</v>
      </c>
      <c r="H35" s="133"/>
      <c r="I35" s="133"/>
      <c r="J35" s="133"/>
      <c r="K35" s="134"/>
      <c r="L35" s="78">
        <f t="shared" si="6"/>
        <v>40522</v>
      </c>
      <c r="M35" s="79">
        <f t="shared" si="7"/>
        <v>40592</v>
      </c>
      <c r="N35" s="73">
        <f t="shared" si="0"/>
        <v>39356</v>
      </c>
      <c r="O35" s="74">
        <f t="shared" si="9"/>
        <v>40522</v>
      </c>
      <c r="P35" s="74">
        <f t="shared" si="10"/>
        <v>39356</v>
      </c>
      <c r="Q35" s="74">
        <f t="shared" si="11"/>
        <v>39356</v>
      </c>
      <c r="R35" s="74">
        <f t="shared" si="12"/>
        <v>39356</v>
      </c>
      <c r="S35" s="201"/>
      <c r="T35" s="350">
        <v>3</v>
      </c>
      <c r="U35" s="198"/>
      <c r="V35" s="198"/>
      <c r="W35" s="198"/>
      <c r="X35" s="199"/>
      <c r="Y35" s="200"/>
      <c r="Z35" s="200"/>
      <c r="AA35" s="200"/>
      <c r="AB35" s="200"/>
      <c r="AC35" s="200"/>
      <c r="AD35" s="200"/>
      <c r="AE35" s="200">
        <v>160</v>
      </c>
      <c r="AF35" s="200"/>
      <c r="AG35" s="200">
        <f aca="true" t="shared" si="13" ref="AG35:AG48">4*AE35</f>
        <v>640</v>
      </c>
      <c r="AH35" s="200"/>
      <c r="AI35" s="200"/>
      <c r="AJ35" s="200"/>
      <c r="AK35" s="200"/>
      <c r="AL35" s="200"/>
      <c r="AM35" s="200"/>
      <c r="AN35" s="200"/>
      <c r="AO35" s="200"/>
      <c r="AP35" s="200"/>
      <c r="AQ35" s="200"/>
      <c r="AR35" s="200"/>
      <c r="AS35" s="274"/>
      <c r="AT35" s="275"/>
      <c r="AU35" s="275">
        <v>0.15</v>
      </c>
      <c r="AV35" s="65"/>
      <c r="AW35" s="63">
        <v>2</v>
      </c>
      <c r="AX35" s="257"/>
      <c r="AY35" s="257"/>
      <c r="AZ35" s="257"/>
      <c r="BA35" s="257"/>
      <c r="BB35" s="257"/>
      <c r="BC35" s="257"/>
      <c r="BD35" s="257"/>
      <c r="BE35" s="257"/>
      <c r="BF35" s="257"/>
      <c r="BG35" s="257"/>
      <c r="BH35" s="257"/>
      <c r="BI35" s="257"/>
      <c r="BJ35" s="260"/>
      <c r="BK35" s="260"/>
      <c r="BL35" s="260"/>
      <c r="BM35" s="260"/>
      <c r="BN35" s="260"/>
      <c r="BO35" s="260"/>
      <c r="BP35" s="260"/>
      <c r="BQ35" s="260"/>
      <c r="BR35" s="260"/>
      <c r="BS35" s="260"/>
      <c r="BT35" s="260"/>
      <c r="BU35" s="260"/>
      <c r="BV35" s="257"/>
      <c r="BW35" s="257"/>
      <c r="BX35" s="257"/>
      <c r="BY35" s="257"/>
      <c r="BZ35" s="257"/>
      <c r="CA35" s="257"/>
      <c r="CB35" s="257"/>
      <c r="CC35" s="257"/>
      <c r="CD35" s="257"/>
      <c r="CE35" s="257"/>
      <c r="CF35" s="257"/>
      <c r="CG35" s="257"/>
      <c r="CH35" s="260"/>
      <c r="CI35" s="260"/>
      <c r="CJ35" s="260"/>
      <c r="CK35" s="260"/>
      <c r="CL35" s="260"/>
      <c r="CM35" s="260"/>
      <c r="CN35" s="260"/>
      <c r="CO35" s="260"/>
      <c r="CP35" s="260"/>
      <c r="CQ35" s="260"/>
      <c r="CR35" s="260"/>
      <c r="CS35" s="260"/>
    </row>
    <row r="36" spans="1:97" s="63" customFormat="1" ht="15">
      <c r="A36" s="129">
        <v>21</v>
      </c>
      <c r="B36" s="130"/>
      <c r="C36"/>
      <c r="D36"/>
      <c r="E36" s="130"/>
      <c r="F36" s="132"/>
      <c r="G36" s="133"/>
      <c r="H36" s="133"/>
      <c r="I36" s="133"/>
      <c r="J36" s="133"/>
      <c r="K36" s="134"/>
      <c r="L36" s="78">
        <f t="shared" si="6"/>
      </c>
      <c r="M36" s="79">
        <f t="shared" si="7"/>
      </c>
      <c r="N36" s="73">
        <f t="shared" si="0"/>
        <v>39356</v>
      </c>
      <c r="O36" s="74">
        <f t="shared" si="9"/>
        <v>39356</v>
      </c>
      <c r="P36" s="74">
        <f t="shared" si="10"/>
        <v>39356</v>
      </c>
      <c r="Q36" s="74">
        <f t="shared" si="11"/>
        <v>39356</v>
      </c>
      <c r="R36" s="74">
        <f t="shared" si="12"/>
        <v>39356</v>
      </c>
      <c r="S36" s="201"/>
      <c r="T36" s="350"/>
      <c r="U36" s="198"/>
      <c r="V36" s="198"/>
      <c r="W36" s="198"/>
      <c r="X36" s="199"/>
      <c r="Y36" s="200"/>
      <c r="Z36" s="200"/>
      <c r="AA36" s="200"/>
      <c r="AB36" s="200"/>
      <c r="AC36" s="200"/>
      <c r="AD36" s="200"/>
      <c r="AE36" s="200"/>
      <c r="AF36" s="200"/>
      <c r="AG36" s="200"/>
      <c r="AH36" s="200"/>
      <c r="AI36" s="200"/>
      <c r="AJ36" s="200"/>
      <c r="AK36" s="200"/>
      <c r="AL36" s="200"/>
      <c r="AM36" s="200"/>
      <c r="AN36" s="200"/>
      <c r="AO36" s="200"/>
      <c r="AP36" s="200"/>
      <c r="AQ36" s="200"/>
      <c r="AR36" s="200"/>
      <c r="AS36" s="274"/>
      <c r="AT36" s="275"/>
      <c r="AU36" s="275"/>
      <c r="AV36" s="65"/>
      <c r="AX36" s="257"/>
      <c r="AY36" s="257"/>
      <c r="AZ36" s="257"/>
      <c r="BA36" s="257"/>
      <c r="BB36" s="257"/>
      <c r="BC36" s="257"/>
      <c r="BD36" s="257"/>
      <c r="BE36" s="257"/>
      <c r="BF36" s="257"/>
      <c r="BG36" s="257"/>
      <c r="BH36" s="257"/>
      <c r="BI36" s="257"/>
      <c r="BJ36" s="260"/>
      <c r="BK36" s="260"/>
      <c r="BL36" s="260"/>
      <c r="BM36" s="260"/>
      <c r="BN36" s="260"/>
      <c r="BO36" s="260"/>
      <c r="BP36" s="260"/>
      <c r="BQ36" s="260"/>
      <c r="BR36" s="260"/>
      <c r="BS36" s="260"/>
      <c r="BT36" s="260"/>
      <c r="BU36" s="260"/>
      <c r="BV36" s="257"/>
      <c r="BW36" s="257"/>
      <c r="BX36" s="257"/>
      <c r="BY36" s="257"/>
      <c r="BZ36" s="257"/>
      <c r="CA36" s="257"/>
      <c r="CB36" s="257"/>
      <c r="CC36" s="257"/>
      <c r="CD36" s="257"/>
      <c r="CE36" s="257"/>
      <c r="CF36" s="257"/>
      <c r="CG36" s="257"/>
      <c r="CH36" s="260"/>
      <c r="CI36" s="260"/>
      <c r="CJ36" s="260"/>
      <c r="CK36" s="260"/>
      <c r="CL36" s="260"/>
      <c r="CM36" s="260"/>
      <c r="CN36" s="260"/>
      <c r="CO36" s="260"/>
      <c r="CP36" s="260"/>
      <c r="CQ36" s="260"/>
      <c r="CR36" s="260"/>
      <c r="CS36" s="260"/>
    </row>
    <row r="37" spans="1:97" s="63" customFormat="1" ht="15">
      <c r="A37" s="129">
        <v>22</v>
      </c>
      <c r="B37" s="136"/>
      <c r="C37"/>
      <c r="D37" t="s">
        <v>4</v>
      </c>
      <c r="E37" s="130"/>
      <c r="F37" s="132">
        <v>50</v>
      </c>
      <c r="G37" s="133">
        <v>20</v>
      </c>
      <c r="H37" s="133"/>
      <c r="I37" s="133"/>
      <c r="J37" s="133"/>
      <c r="K37" s="134"/>
      <c r="L37" s="78">
        <f t="shared" si="6"/>
        <v>40592</v>
      </c>
      <c r="M37" s="79">
        <f t="shared" si="7"/>
        <v>40662</v>
      </c>
      <c r="N37" s="73">
        <f t="shared" si="0"/>
        <v>39356</v>
      </c>
      <c r="O37" s="74">
        <f t="shared" si="9"/>
        <v>40592</v>
      </c>
      <c r="P37" s="74">
        <f t="shared" si="10"/>
        <v>39356</v>
      </c>
      <c r="Q37" s="74">
        <f t="shared" si="11"/>
        <v>39356</v>
      </c>
      <c r="R37" s="74">
        <f t="shared" si="12"/>
        <v>39356</v>
      </c>
      <c r="S37" s="201"/>
      <c r="T37" s="350">
        <v>2</v>
      </c>
      <c r="U37" s="198"/>
      <c r="V37" s="198"/>
      <c r="W37" s="198"/>
      <c r="X37" s="199"/>
      <c r="Y37" s="200"/>
      <c r="Z37" s="200"/>
      <c r="AA37" s="200"/>
      <c r="AB37" s="200"/>
      <c r="AC37" s="200"/>
      <c r="AD37" s="200"/>
      <c r="AE37" s="200">
        <v>320</v>
      </c>
      <c r="AF37" s="200"/>
      <c r="AG37" s="200">
        <f t="shared" si="13"/>
        <v>1280</v>
      </c>
      <c r="AH37" s="200"/>
      <c r="AI37" s="200"/>
      <c r="AJ37" s="200"/>
      <c r="AK37" s="200"/>
      <c r="AL37" s="200"/>
      <c r="AM37" s="200"/>
      <c r="AN37" s="200"/>
      <c r="AO37" s="200"/>
      <c r="AP37" s="200"/>
      <c r="AQ37" s="200"/>
      <c r="AR37" s="200"/>
      <c r="AS37" s="274"/>
      <c r="AT37" s="275"/>
      <c r="AU37" s="275">
        <v>0.15</v>
      </c>
      <c r="AV37" s="65"/>
      <c r="AW37" s="63">
        <v>2</v>
      </c>
      <c r="AX37" s="257"/>
      <c r="AY37" s="257"/>
      <c r="AZ37" s="257"/>
      <c r="BA37" s="257"/>
      <c r="BB37" s="257"/>
      <c r="BC37" s="257"/>
      <c r="BD37" s="257"/>
      <c r="BE37" s="257"/>
      <c r="BF37" s="257"/>
      <c r="BG37" s="257"/>
      <c r="BH37" s="257"/>
      <c r="BI37" s="257"/>
      <c r="BJ37" s="260"/>
      <c r="BK37" s="260"/>
      <c r="BL37" s="260"/>
      <c r="BM37" s="260"/>
      <c r="BN37" s="260"/>
      <c r="BO37" s="260"/>
      <c r="BP37" s="260"/>
      <c r="BQ37" s="260"/>
      <c r="BR37" s="260"/>
      <c r="BS37" s="260"/>
      <c r="BT37" s="260"/>
      <c r="BU37" s="260"/>
      <c r="BV37" s="257"/>
      <c r="BW37" s="257"/>
      <c r="BX37" s="257"/>
      <c r="BY37" s="257"/>
      <c r="BZ37" s="257"/>
      <c r="CA37" s="257"/>
      <c r="CB37" s="257"/>
      <c r="CC37" s="257"/>
      <c r="CD37" s="257"/>
      <c r="CE37" s="257"/>
      <c r="CF37" s="257"/>
      <c r="CG37" s="257"/>
      <c r="CH37" s="260"/>
      <c r="CI37" s="260"/>
      <c r="CJ37" s="260"/>
      <c r="CK37" s="260"/>
      <c r="CL37" s="260"/>
      <c r="CM37" s="260"/>
      <c r="CN37" s="260"/>
      <c r="CO37" s="260"/>
      <c r="CP37" s="260"/>
      <c r="CQ37" s="260"/>
      <c r="CR37" s="260"/>
      <c r="CS37" s="260"/>
    </row>
    <row r="38" spans="1:97" s="63" customFormat="1" ht="15">
      <c r="A38" s="129">
        <v>23</v>
      </c>
      <c r="B38" s="136"/>
      <c r="C38"/>
      <c r="D38"/>
      <c r="E38" s="130"/>
      <c r="F38" s="132"/>
      <c r="G38" s="133"/>
      <c r="H38" s="133"/>
      <c r="I38" s="133"/>
      <c r="J38" s="133"/>
      <c r="K38" s="134"/>
      <c r="L38" s="78">
        <f t="shared" si="6"/>
      </c>
      <c r="M38" s="79">
        <f t="shared" si="7"/>
      </c>
      <c r="N38" s="73">
        <f t="shared" si="0"/>
        <v>39356</v>
      </c>
      <c r="O38" s="74">
        <f t="shared" si="9"/>
        <v>39356</v>
      </c>
      <c r="P38" s="74">
        <f t="shared" si="10"/>
        <v>39356</v>
      </c>
      <c r="Q38" s="74">
        <f t="shared" si="11"/>
        <v>39356</v>
      </c>
      <c r="R38" s="74">
        <f t="shared" si="12"/>
        <v>39356</v>
      </c>
      <c r="S38" s="201"/>
      <c r="T38" s="350"/>
      <c r="U38" s="198"/>
      <c r="V38" s="198"/>
      <c r="W38" s="198"/>
      <c r="X38" s="199"/>
      <c r="Y38" s="200"/>
      <c r="Z38" s="200"/>
      <c r="AA38" s="200"/>
      <c r="AB38" s="200"/>
      <c r="AC38" s="200"/>
      <c r="AD38" s="200"/>
      <c r="AE38" s="200"/>
      <c r="AF38" s="200"/>
      <c r="AG38" s="200"/>
      <c r="AH38" s="200"/>
      <c r="AI38" s="200"/>
      <c r="AJ38" s="200"/>
      <c r="AK38" s="200"/>
      <c r="AL38" s="200"/>
      <c r="AM38" s="200"/>
      <c r="AN38" s="200"/>
      <c r="AO38" s="200"/>
      <c r="AP38" s="200"/>
      <c r="AQ38" s="200"/>
      <c r="AR38" s="200"/>
      <c r="AS38" s="274"/>
      <c r="AT38" s="275"/>
      <c r="AU38" s="275"/>
      <c r="AV38" s="65"/>
      <c r="AX38" s="257"/>
      <c r="AY38" s="257"/>
      <c r="AZ38" s="257"/>
      <c r="BA38" s="257"/>
      <c r="BB38" s="257"/>
      <c r="BC38" s="257"/>
      <c r="BD38" s="257"/>
      <c r="BE38" s="257"/>
      <c r="BF38" s="257"/>
      <c r="BG38" s="257"/>
      <c r="BH38" s="257"/>
      <c r="BI38" s="257"/>
      <c r="BJ38" s="260"/>
      <c r="BK38" s="260"/>
      <c r="BL38" s="260"/>
      <c r="BM38" s="260"/>
      <c r="BN38" s="260"/>
      <c r="BO38" s="260"/>
      <c r="BP38" s="260"/>
      <c r="BQ38" s="260"/>
      <c r="BR38" s="260"/>
      <c r="BS38" s="260"/>
      <c r="BT38" s="260"/>
      <c r="BU38" s="260"/>
      <c r="BV38" s="257"/>
      <c r="BW38" s="257"/>
      <c r="BX38" s="257"/>
      <c r="BY38" s="257"/>
      <c r="BZ38" s="257"/>
      <c r="CA38" s="257"/>
      <c r="CB38" s="257"/>
      <c r="CC38" s="257"/>
      <c r="CD38" s="257"/>
      <c r="CE38" s="257"/>
      <c r="CF38" s="257"/>
      <c r="CG38" s="257"/>
      <c r="CH38" s="260"/>
      <c r="CI38" s="260"/>
      <c r="CJ38" s="260"/>
      <c r="CK38" s="260"/>
      <c r="CL38" s="260"/>
      <c r="CM38" s="260"/>
      <c r="CN38" s="260"/>
      <c r="CO38" s="260"/>
      <c r="CP38" s="260"/>
      <c r="CQ38" s="260"/>
      <c r="CR38" s="260"/>
      <c r="CS38" s="260"/>
    </row>
    <row r="39" spans="1:97" s="63" customFormat="1" ht="15">
      <c r="A39" s="129">
        <v>24</v>
      </c>
      <c r="B39" s="136"/>
      <c r="C39"/>
      <c r="D39" t="s">
        <v>3</v>
      </c>
      <c r="E39" s="130"/>
      <c r="F39" s="132">
        <v>30</v>
      </c>
      <c r="G39" s="133">
        <v>22</v>
      </c>
      <c r="H39" s="133"/>
      <c r="I39" s="133"/>
      <c r="J39" s="133"/>
      <c r="K39" s="134"/>
      <c r="L39" s="78">
        <f t="shared" si="6"/>
        <v>40662</v>
      </c>
      <c r="M39" s="79">
        <f t="shared" si="7"/>
        <v>40704</v>
      </c>
      <c r="N39" s="73">
        <f t="shared" si="0"/>
        <v>39356</v>
      </c>
      <c r="O39" s="74">
        <f t="shared" si="9"/>
        <v>40662</v>
      </c>
      <c r="P39" s="74">
        <f t="shared" si="10"/>
        <v>39356</v>
      </c>
      <c r="Q39" s="74">
        <f t="shared" si="11"/>
        <v>39356</v>
      </c>
      <c r="R39" s="74">
        <f t="shared" si="12"/>
        <v>39356</v>
      </c>
      <c r="S39" s="201"/>
      <c r="T39" s="350">
        <v>1</v>
      </c>
      <c r="U39" s="198"/>
      <c r="V39" s="198"/>
      <c r="W39" s="198"/>
      <c r="X39" s="199"/>
      <c r="Y39" s="200"/>
      <c r="Z39" s="200"/>
      <c r="AA39" s="200"/>
      <c r="AB39" s="200"/>
      <c r="AC39" s="200"/>
      <c r="AD39" s="200"/>
      <c r="AE39" s="200">
        <v>160</v>
      </c>
      <c r="AF39" s="200"/>
      <c r="AG39" s="200">
        <f t="shared" si="13"/>
        <v>640</v>
      </c>
      <c r="AH39" s="200"/>
      <c r="AI39" s="200"/>
      <c r="AJ39" s="200"/>
      <c r="AK39" s="200"/>
      <c r="AL39" s="200"/>
      <c r="AM39" s="200"/>
      <c r="AN39" s="200"/>
      <c r="AO39" s="200"/>
      <c r="AP39" s="200"/>
      <c r="AQ39" s="200"/>
      <c r="AR39" s="200"/>
      <c r="AS39" s="274"/>
      <c r="AT39" s="275"/>
      <c r="AU39" s="275">
        <v>0.15</v>
      </c>
      <c r="AV39" s="65"/>
      <c r="AW39" s="63">
        <v>2</v>
      </c>
      <c r="AX39" s="257"/>
      <c r="AY39" s="257"/>
      <c r="AZ39" s="257"/>
      <c r="BA39" s="257"/>
      <c r="BB39" s="257"/>
      <c r="BC39" s="257"/>
      <c r="BD39" s="257"/>
      <c r="BE39" s="257"/>
      <c r="BF39" s="257"/>
      <c r="BG39" s="257"/>
      <c r="BH39" s="257"/>
      <c r="BI39" s="257"/>
      <c r="BJ39" s="260"/>
      <c r="BK39" s="260"/>
      <c r="BL39" s="260"/>
      <c r="BM39" s="260"/>
      <c r="BN39" s="260"/>
      <c r="BO39" s="260"/>
      <c r="BP39" s="260"/>
      <c r="BQ39" s="260"/>
      <c r="BR39" s="260"/>
      <c r="BS39" s="260"/>
      <c r="BT39" s="260"/>
      <c r="BU39" s="260"/>
      <c r="BV39" s="257"/>
      <c r="BW39" s="257"/>
      <c r="BX39" s="257"/>
      <c r="BY39" s="257"/>
      <c r="BZ39" s="257"/>
      <c r="CA39" s="257"/>
      <c r="CB39" s="257"/>
      <c r="CC39" s="257"/>
      <c r="CD39" s="257"/>
      <c r="CE39" s="257"/>
      <c r="CF39" s="257"/>
      <c r="CG39" s="257"/>
      <c r="CH39" s="260"/>
      <c r="CI39" s="260"/>
      <c r="CJ39" s="260"/>
      <c r="CK39" s="260"/>
      <c r="CL39" s="260"/>
      <c r="CM39" s="260"/>
      <c r="CN39" s="260"/>
      <c r="CO39" s="260"/>
      <c r="CP39" s="260"/>
      <c r="CQ39" s="260"/>
      <c r="CR39" s="260"/>
      <c r="CS39" s="260"/>
    </row>
    <row r="40" spans="1:97" s="63" customFormat="1" ht="15">
      <c r="A40" s="129">
        <v>25</v>
      </c>
      <c r="B40" s="136"/>
      <c r="C40"/>
      <c r="D40"/>
      <c r="E40" s="130"/>
      <c r="F40" s="132"/>
      <c r="G40" s="133"/>
      <c r="H40" s="133"/>
      <c r="I40" s="133"/>
      <c r="J40" s="133"/>
      <c r="K40" s="134"/>
      <c r="L40" s="78">
        <f t="shared" si="6"/>
      </c>
      <c r="M40" s="79">
        <f t="shared" si="7"/>
      </c>
      <c r="N40" s="73">
        <f t="shared" si="0"/>
        <v>39356</v>
      </c>
      <c r="O40" s="74">
        <f t="shared" si="9"/>
        <v>39356</v>
      </c>
      <c r="P40" s="74">
        <f t="shared" si="10"/>
        <v>39356</v>
      </c>
      <c r="Q40" s="74">
        <f t="shared" si="11"/>
        <v>39356</v>
      </c>
      <c r="R40" s="74">
        <f t="shared" si="12"/>
        <v>39356</v>
      </c>
      <c r="S40" s="201"/>
      <c r="T40" s="350"/>
      <c r="U40" s="198"/>
      <c r="V40" s="198"/>
      <c r="W40" s="198"/>
      <c r="X40" s="199"/>
      <c r="Y40" s="200"/>
      <c r="Z40" s="200"/>
      <c r="AA40" s="200"/>
      <c r="AB40" s="200"/>
      <c r="AC40" s="200"/>
      <c r="AD40" s="200"/>
      <c r="AE40" s="200"/>
      <c r="AF40" s="200"/>
      <c r="AG40" s="200"/>
      <c r="AH40" s="200"/>
      <c r="AI40" s="200"/>
      <c r="AJ40" s="200"/>
      <c r="AK40" s="200"/>
      <c r="AL40" s="200"/>
      <c r="AM40" s="200"/>
      <c r="AN40" s="200"/>
      <c r="AO40" s="200"/>
      <c r="AP40" s="200"/>
      <c r="AQ40" s="200"/>
      <c r="AR40" s="200"/>
      <c r="AS40" s="274"/>
      <c r="AT40" s="275"/>
      <c r="AU40" s="275"/>
      <c r="AV40" s="65"/>
      <c r="AX40" s="257"/>
      <c r="AY40" s="257"/>
      <c r="AZ40" s="257"/>
      <c r="BA40" s="257"/>
      <c r="BB40" s="257"/>
      <c r="BC40" s="257"/>
      <c r="BD40" s="257"/>
      <c r="BE40" s="257"/>
      <c r="BF40" s="257"/>
      <c r="BG40" s="257"/>
      <c r="BH40" s="257"/>
      <c r="BI40" s="257"/>
      <c r="BJ40" s="260"/>
      <c r="BK40" s="260"/>
      <c r="BL40" s="260"/>
      <c r="BM40" s="260"/>
      <c r="BN40" s="260"/>
      <c r="BO40" s="260"/>
      <c r="BP40" s="260"/>
      <c r="BQ40" s="260"/>
      <c r="BR40" s="260"/>
      <c r="BS40" s="260"/>
      <c r="BT40" s="260"/>
      <c r="BU40" s="260"/>
      <c r="BV40" s="257"/>
      <c r="BW40" s="257"/>
      <c r="BX40" s="257"/>
      <c r="BY40" s="257"/>
      <c r="BZ40" s="257"/>
      <c r="CA40" s="257"/>
      <c r="CB40" s="257"/>
      <c r="CC40" s="257"/>
      <c r="CD40" s="257"/>
      <c r="CE40" s="257"/>
      <c r="CF40" s="257"/>
      <c r="CG40" s="257"/>
      <c r="CH40" s="260"/>
      <c r="CI40" s="260"/>
      <c r="CJ40" s="260"/>
      <c r="CK40" s="260"/>
      <c r="CL40" s="260"/>
      <c r="CM40" s="260"/>
      <c r="CN40" s="260"/>
      <c r="CO40" s="260"/>
      <c r="CP40" s="260"/>
      <c r="CQ40" s="260"/>
      <c r="CR40" s="260"/>
      <c r="CS40" s="260"/>
    </row>
    <row r="41" spans="1:97" s="63" customFormat="1" ht="15">
      <c r="A41" s="129">
        <v>26</v>
      </c>
      <c r="B41" s="136"/>
      <c r="C41"/>
      <c r="D41" t="s">
        <v>8</v>
      </c>
      <c r="E41" s="130"/>
      <c r="F41" s="132">
        <v>20</v>
      </c>
      <c r="G41" s="133">
        <v>24</v>
      </c>
      <c r="H41" s="133"/>
      <c r="I41" s="133"/>
      <c r="J41" s="133"/>
      <c r="K41" s="134"/>
      <c r="L41" s="78">
        <f t="shared" si="6"/>
        <v>40704</v>
      </c>
      <c r="M41" s="79">
        <f t="shared" si="7"/>
        <v>40732</v>
      </c>
      <c r="N41" s="73">
        <f t="shared" si="0"/>
        <v>39356</v>
      </c>
      <c r="O41" s="74">
        <f t="shared" si="9"/>
        <v>40704</v>
      </c>
      <c r="P41" s="74">
        <f t="shared" si="10"/>
        <v>39356</v>
      </c>
      <c r="Q41" s="74">
        <f t="shared" si="11"/>
        <v>39356</v>
      </c>
      <c r="R41" s="74">
        <f t="shared" si="12"/>
        <v>39356</v>
      </c>
      <c r="S41" s="201"/>
      <c r="T41" s="350">
        <v>2</v>
      </c>
      <c r="U41" s="198"/>
      <c r="V41" s="198"/>
      <c r="W41" s="198"/>
      <c r="X41" s="199"/>
      <c r="Y41" s="200"/>
      <c r="Z41" s="200"/>
      <c r="AA41" s="200"/>
      <c r="AB41" s="200"/>
      <c r="AC41" s="200"/>
      <c r="AD41" s="200"/>
      <c r="AE41" s="200">
        <v>320</v>
      </c>
      <c r="AF41" s="200"/>
      <c r="AG41" s="200">
        <f t="shared" si="13"/>
        <v>1280</v>
      </c>
      <c r="AH41" s="200"/>
      <c r="AI41" s="200"/>
      <c r="AJ41" s="200"/>
      <c r="AK41" s="200"/>
      <c r="AL41" s="200"/>
      <c r="AM41" s="200"/>
      <c r="AN41" s="200"/>
      <c r="AO41" s="200"/>
      <c r="AP41" s="200"/>
      <c r="AQ41" s="200"/>
      <c r="AR41" s="200"/>
      <c r="AS41" s="274"/>
      <c r="AT41" s="275"/>
      <c r="AU41" s="275">
        <v>0.15</v>
      </c>
      <c r="AV41" s="65"/>
      <c r="AW41" s="63">
        <v>2</v>
      </c>
      <c r="AX41" s="257"/>
      <c r="AY41" s="257"/>
      <c r="AZ41" s="257"/>
      <c r="BA41" s="257"/>
      <c r="BB41" s="257"/>
      <c r="BC41" s="257"/>
      <c r="BD41" s="257"/>
      <c r="BE41" s="257"/>
      <c r="BF41" s="257"/>
      <c r="BG41" s="257"/>
      <c r="BH41" s="257"/>
      <c r="BI41" s="257"/>
      <c r="BJ41" s="260"/>
      <c r="BK41" s="260"/>
      <c r="BL41" s="260"/>
      <c r="BM41" s="260"/>
      <c r="BN41" s="260"/>
      <c r="BO41" s="260"/>
      <c r="BP41" s="260"/>
      <c r="BQ41" s="260"/>
      <c r="BR41" s="260"/>
      <c r="BS41" s="260"/>
      <c r="BT41" s="260"/>
      <c r="BU41" s="260"/>
      <c r="BV41" s="257"/>
      <c r="BW41" s="257"/>
      <c r="BX41" s="257"/>
      <c r="BY41" s="257"/>
      <c r="BZ41" s="257"/>
      <c r="CA41" s="257"/>
      <c r="CB41" s="257"/>
      <c r="CC41" s="257"/>
      <c r="CD41" s="257"/>
      <c r="CE41" s="257"/>
      <c r="CF41" s="257"/>
      <c r="CG41" s="257"/>
      <c r="CH41" s="260"/>
      <c r="CI41" s="260"/>
      <c r="CJ41" s="260"/>
      <c r="CK41" s="260"/>
      <c r="CL41" s="260"/>
      <c r="CM41" s="260"/>
      <c r="CN41" s="260"/>
      <c r="CO41" s="260"/>
      <c r="CP41" s="260"/>
      <c r="CQ41" s="260"/>
      <c r="CR41" s="260"/>
      <c r="CS41" s="260"/>
    </row>
    <row r="42" spans="1:97" s="63" customFormat="1" ht="15">
      <c r="A42" s="129">
        <v>27</v>
      </c>
      <c r="B42" s="136"/>
      <c r="C42"/>
      <c r="D42"/>
      <c r="E42" s="130"/>
      <c r="F42" s="132"/>
      <c r="G42" s="133"/>
      <c r="H42" s="133"/>
      <c r="I42" s="133"/>
      <c r="J42" s="133"/>
      <c r="K42" s="134"/>
      <c r="L42" s="78">
        <f t="shared" si="6"/>
      </c>
      <c r="M42" s="79">
        <f t="shared" si="7"/>
      </c>
      <c r="N42" s="73">
        <f t="shared" si="0"/>
        <v>39356</v>
      </c>
      <c r="O42" s="74">
        <f t="shared" si="9"/>
        <v>39356</v>
      </c>
      <c r="P42" s="74">
        <f t="shared" si="10"/>
        <v>39356</v>
      </c>
      <c r="Q42" s="74">
        <f t="shared" si="11"/>
        <v>39356</v>
      </c>
      <c r="R42" s="74">
        <f t="shared" si="12"/>
        <v>39356</v>
      </c>
      <c r="S42" s="201"/>
      <c r="T42" s="350"/>
      <c r="U42" s="198"/>
      <c r="V42" s="198"/>
      <c r="W42" s="198"/>
      <c r="X42" s="199"/>
      <c r="Y42" s="200"/>
      <c r="Z42" s="200"/>
      <c r="AA42" s="200"/>
      <c r="AB42" s="200"/>
      <c r="AC42" s="200"/>
      <c r="AD42" s="200"/>
      <c r="AE42" s="200"/>
      <c r="AF42" s="200"/>
      <c r="AG42" s="200"/>
      <c r="AH42" s="200"/>
      <c r="AI42" s="200"/>
      <c r="AJ42" s="200"/>
      <c r="AK42" s="200"/>
      <c r="AL42" s="200"/>
      <c r="AM42" s="200"/>
      <c r="AN42" s="200"/>
      <c r="AO42" s="200"/>
      <c r="AP42" s="200"/>
      <c r="AQ42" s="200"/>
      <c r="AR42" s="200"/>
      <c r="AS42" s="274"/>
      <c r="AT42" s="275"/>
      <c r="AU42" s="275"/>
      <c r="AV42" s="65"/>
      <c r="AX42" s="257"/>
      <c r="AY42" s="257"/>
      <c r="AZ42" s="257"/>
      <c r="BA42" s="257"/>
      <c r="BB42" s="257"/>
      <c r="BC42" s="257"/>
      <c r="BD42" s="257"/>
      <c r="BE42" s="257"/>
      <c r="BF42" s="257"/>
      <c r="BG42" s="257"/>
      <c r="BH42" s="257"/>
      <c r="BI42" s="257"/>
      <c r="BJ42" s="260"/>
      <c r="BK42" s="260"/>
      <c r="BL42" s="260"/>
      <c r="BM42" s="260"/>
      <c r="BN42" s="260"/>
      <c r="BO42" s="260"/>
      <c r="BP42" s="260"/>
      <c r="BQ42" s="260"/>
      <c r="BR42" s="260"/>
      <c r="BS42" s="260"/>
      <c r="BT42" s="260"/>
      <c r="BU42" s="260"/>
      <c r="BV42" s="257"/>
      <c r="BW42" s="257"/>
      <c r="BX42" s="257"/>
      <c r="BY42" s="257"/>
      <c r="BZ42" s="257"/>
      <c r="CA42" s="257"/>
      <c r="CB42" s="257"/>
      <c r="CC42" s="257"/>
      <c r="CD42" s="257"/>
      <c r="CE42" s="257"/>
      <c r="CF42" s="257"/>
      <c r="CG42" s="257"/>
      <c r="CH42" s="260"/>
      <c r="CI42" s="260"/>
      <c r="CJ42" s="260"/>
      <c r="CK42" s="260"/>
      <c r="CL42" s="260"/>
      <c r="CM42" s="260"/>
      <c r="CN42" s="260"/>
      <c r="CO42" s="260"/>
      <c r="CP42" s="260"/>
      <c r="CQ42" s="260"/>
      <c r="CR42" s="260"/>
      <c r="CS42" s="260"/>
    </row>
    <row r="43" spans="1:97" s="63" customFormat="1" ht="15">
      <c r="A43" s="129">
        <v>28</v>
      </c>
      <c r="B43" s="136"/>
      <c r="C43"/>
      <c r="D43" t="s">
        <v>2</v>
      </c>
      <c r="E43" s="130"/>
      <c r="F43" s="132">
        <v>50</v>
      </c>
      <c r="G43" s="133">
        <v>26</v>
      </c>
      <c r="H43" s="133"/>
      <c r="I43" s="133"/>
      <c r="J43" s="133"/>
      <c r="K43" s="134"/>
      <c r="L43" s="78">
        <f t="shared" si="6"/>
        <v>40732</v>
      </c>
      <c r="M43" s="79">
        <f t="shared" si="7"/>
        <v>40802</v>
      </c>
      <c r="N43" s="73">
        <f t="shared" si="0"/>
        <v>39356</v>
      </c>
      <c r="O43" s="74">
        <f t="shared" si="9"/>
        <v>40732</v>
      </c>
      <c r="P43" s="74">
        <f t="shared" si="10"/>
        <v>39356</v>
      </c>
      <c r="Q43" s="74">
        <f t="shared" si="11"/>
        <v>39356</v>
      </c>
      <c r="R43" s="74">
        <f t="shared" si="12"/>
        <v>39356</v>
      </c>
      <c r="S43" s="201"/>
      <c r="T43" s="350">
        <v>1</v>
      </c>
      <c r="U43" s="198"/>
      <c r="V43" s="198"/>
      <c r="W43" s="198"/>
      <c r="X43" s="199"/>
      <c r="Y43" s="200"/>
      <c r="Z43" s="200"/>
      <c r="AA43" s="200"/>
      <c r="AB43" s="200"/>
      <c r="AC43" s="200"/>
      <c r="AD43" s="200"/>
      <c r="AE43" s="200">
        <v>480</v>
      </c>
      <c r="AF43" s="200"/>
      <c r="AG43" s="200">
        <f t="shared" si="13"/>
        <v>1920</v>
      </c>
      <c r="AH43" s="200"/>
      <c r="AI43" s="200"/>
      <c r="AJ43" s="200"/>
      <c r="AK43" s="200">
        <v>320</v>
      </c>
      <c r="AL43" s="200"/>
      <c r="AM43" s="200"/>
      <c r="AN43" s="200"/>
      <c r="AO43" s="200"/>
      <c r="AP43" s="200"/>
      <c r="AQ43" s="200"/>
      <c r="AR43" s="200"/>
      <c r="AS43" s="274"/>
      <c r="AT43" s="275"/>
      <c r="AU43" s="275">
        <v>0.15</v>
      </c>
      <c r="AV43" s="65"/>
      <c r="AW43" s="63">
        <v>2</v>
      </c>
      <c r="AX43" s="257"/>
      <c r="AY43" s="257"/>
      <c r="AZ43" s="257"/>
      <c r="BA43" s="257"/>
      <c r="BB43" s="257"/>
      <c r="BC43" s="257"/>
      <c r="BD43" s="257"/>
      <c r="BE43" s="257"/>
      <c r="BF43" s="257"/>
      <c r="BG43" s="257"/>
      <c r="BH43" s="257"/>
      <c r="BI43" s="257"/>
      <c r="BJ43" s="260"/>
      <c r="BK43" s="260"/>
      <c r="BL43" s="260"/>
      <c r="BM43" s="260"/>
      <c r="BN43" s="260"/>
      <c r="BO43" s="260"/>
      <c r="BP43" s="260"/>
      <c r="BQ43" s="260"/>
      <c r="BR43" s="260"/>
      <c r="BS43" s="260"/>
      <c r="BT43" s="260"/>
      <c r="BU43" s="260"/>
      <c r="BV43" s="257"/>
      <c r="BW43" s="257"/>
      <c r="BX43" s="257"/>
      <c r="BY43" s="257"/>
      <c r="BZ43" s="257"/>
      <c r="CA43" s="257"/>
      <c r="CB43" s="257"/>
      <c r="CC43" s="257"/>
      <c r="CD43" s="257"/>
      <c r="CE43" s="257"/>
      <c r="CF43" s="257"/>
      <c r="CG43" s="257"/>
      <c r="CH43" s="260"/>
      <c r="CI43" s="260"/>
      <c r="CJ43" s="260"/>
      <c r="CK43" s="260"/>
      <c r="CL43" s="260"/>
      <c r="CM43" s="260"/>
      <c r="CN43" s="260"/>
      <c r="CO43" s="260"/>
      <c r="CP43" s="260"/>
      <c r="CQ43" s="260"/>
      <c r="CR43" s="260"/>
      <c r="CS43" s="260"/>
    </row>
    <row r="44" spans="1:97" s="63" customFormat="1" ht="12.75" customHeight="1">
      <c r="A44" s="129">
        <v>29</v>
      </c>
      <c r="B44" s="136"/>
      <c r="C44"/>
      <c r="D44"/>
      <c r="E44" s="130"/>
      <c r="F44" s="132"/>
      <c r="G44" s="133"/>
      <c r="H44" s="133"/>
      <c r="I44" s="133"/>
      <c r="J44" s="133"/>
      <c r="K44" s="134"/>
      <c r="L44" s="78">
        <f t="shared" si="6"/>
      </c>
      <c r="M44" s="79">
        <f t="shared" si="7"/>
      </c>
      <c r="N44" s="73">
        <f t="shared" si="0"/>
        <v>39356</v>
      </c>
      <c r="O44" s="74">
        <f t="shared" si="9"/>
        <v>39356</v>
      </c>
      <c r="P44" s="74">
        <f t="shared" si="10"/>
        <v>39356</v>
      </c>
      <c r="Q44" s="74">
        <f t="shared" si="11"/>
        <v>39356</v>
      </c>
      <c r="R44" s="74">
        <f t="shared" si="12"/>
        <v>39356</v>
      </c>
      <c r="S44" s="201"/>
      <c r="T44" s="350"/>
      <c r="U44" s="198"/>
      <c r="V44" s="198"/>
      <c r="W44" s="198"/>
      <c r="X44" s="199"/>
      <c r="Y44" s="200"/>
      <c r="Z44" s="200"/>
      <c r="AA44" s="200"/>
      <c r="AB44" s="200"/>
      <c r="AC44" s="200"/>
      <c r="AD44" s="200"/>
      <c r="AE44" s="200"/>
      <c r="AF44" s="200"/>
      <c r="AG44" s="200"/>
      <c r="AH44" s="200"/>
      <c r="AI44" s="200"/>
      <c r="AJ44" s="200"/>
      <c r="AK44" s="200"/>
      <c r="AL44" s="200"/>
      <c r="AM44" s="200"/>
      <c r="AN44" s="200"/>
      <c r="AO44" s="200"/>
      <c r="AP44" s="200"/>
      <c r="AQ44" s="200"/>
      <c r="AR44" s="200"/>
      <c r="AS44" s="274"/>
      <c r="AT44" s="275"/>
      <c r="AU44" s="275"/>
      <c r="AV44" s="65"/>
      <c r="AX44" s="257"/>
      <c r="AY44" s="257"/>
      <c r="AZ44" s="257"/>
      <c r="BA44" s="257"/>
      <c r="BB44" s="257"/>
      <c r="BC44" s="257"/>
      <c r="BD44" s="257"/>
      <c r="BE44" s="257"/>
      <c r="BF44" s="257"/>
      <c r="BG44" s="257"/>
      <c r="BH44" s="257"/>
      <c r="BI44" s="257"/>
      <c r="BJ44" s="260"/>
      <c r="BK44" s="260"/>
      <c r="BL44" s="260"/>
      <c r="BM44" s="260"/>
      <c r="BN44" s="260"/>
      <c r="BO44" s="260"/>
      <c r="BP44" s="260"/>
      <c r="BQ44" s="260"/>
      <c r="BR44" s="260"/>
      <c r="BS44" s="260"/>
      <c r="BT44" s="260"/>
      <c r="BU44" s="260"/>
      <c r="BV44" s="257"/>
      <c r="BW44" s="257"/>
      <c r="BX44" s="257"/>
      <c r="BY44" s="257"/>
      <c r="BZ44" s="257"/>
      <c r="CA44" s="257"/>
      <c r="CB44" s="257"/>
      <c r="CC44" s="257"/>
      <c r="CD44" s="257"/>
      <c r="CE44" s="257"/>
      <c r="CF44" s="257"/>
      <c r="CG44" s="257"/>
      <c r="CH44" s="260"/>
      <c r="CI44" s="260"/>
      <c r="CJ44" s="260"/>
      <c r="CK44" s="260"/>
      <c r="CL44" s="260"/>
      <c r="CM44" s="260"/>
      <c r="CN44" s="260"/>
      <c r="CO44" s="260"/>
      <c r="CP44" s="260"/>
      <c r="CQ44" s="260"/>
      <c r="CR44" s="260"/>
      <c r="CS44" s="260"/>
    </row>
    <row r="45" spans="1:97" s="63" customFormat="1" ht="15">
      <c r="A45" s="129">
        <v>30</v>
      </c>
      <c r="B45" s="130"/>
      <c r="C45"/>
      <c r="D45" t="s">
        <v>1</v>
      </c>
      <c r="E45" s="130"/>
      <c r="F45" s="132">
        <v>50</v>
      </c>
      <c r="G45" s="133">
        <v>28</v>
      </c>
      <c r="H45" s="133"/>
      <c r="I45" s="133"/>
      <c r="J45" s="133"/>
      <c r="K45" s="134"/>
      <c r="L45" s="78">
        <f t="shared" si="6"/>
        <v>40802</v>
      </c>
      <c r="M45" s="79">
        <f t="shared" si="7"/>
        <v>40872</v>
      </c>
      <c r="N45" s="73">
        <f t="shared" si="0"/>
        <v>39356</v>
      </c>
      <c r="O45" s="74">
        <f t="shared" si="9"/>
        <v>40802</v>
      </c>
      <c r="P45" s="74">
        <f t="shared" si="10"/>
        <v>39356</v>
      </c>
      <c r="Q45" s="74">
        <f t="shared" si="11"/>
        <v>39356</v>
      </c>
      <c r="R45" s="74">
        <f t="shared" si="12"/>
        <v>39356</v>
      </c>
      <c r="S45" s="201"/>
      <c r="T45" s="350">
        <v>40</v>
      </c>
      <c r="U45" s="198"/>
      <c r="V45" s="198"/>
      <c r="W45" s="198"/>
      <c r="X45" s="199"/>
      <c r="Y45" s="200"/>
      <c r="Z45" s="200"/>
      <c r="AA45" s="200"/>
      <c r="AB45" s="200"/>
      <c r="AC45" s="200"/>
      <c r="AD45" s="200"/>
      <c r="AE45" s="200">
        <v>320</v>
      </c>
      <c r="AF45" s="200"/>
      <c r="AG45" s="200">
        <f t="shared" si="13"/>
        <v>1280</v>
      </c>
      <c r="AH45" s="200">
        <v>160</v>
      </c>
      <c r="AI45" s="200"/>
      <c r="AJ45" s="200"/>
      <c r="AK45" s="200">
        <v>200</v>
      </c>
      <c r="AL45" s="200"/>
      <c r="AM45" s="200"/>
      <c r="AN45" s="200"/>
      <c r="AO45" s="200"/>
      <c r="AP45" s="200"/>
      <c r="AQ45" s="200"/>
      <c r="AR45" s="200"/>
      <c r="AS45" s="274"/>
      <c r="AT45" s="275"/>
      <c r="AU45" s="275">
        <v>0.15</v>
      </c>
      <c r="AV45" s="65"/>
      <c r="AW45" s="63">
        <v>2</v>
      </c>
      <c r="AX45" s="257"/>
      <c r="AY45" s="257"/>
      <c r="AZ45" s="257"/>
      <c r="BA45" s="257"/>
      <c r="BB45" s="257"/>
      <c r="BC45" s="257"/>
      <c r="BD45" s="257"/>
      <c r="BE45" s="257"/>
      <c r="BF45" s="257"/>
      <c r="BG45" s="257"/>
      <c r="BH45" s="257"/>
      <c r="BI45" s="257"/>
      <c r="BJ45" s="260"/>
      <c r="BK45" s="260"/>
      <c r="BL45" s="260"/>
      <c r="BM45" s="260"/>
      <c r="BN45" s="260"/>
      <c r="BO45" s="260"/>
      <c r="BP45" s="260"/>
      <c r="BQ45" s="260"/>
      <c r="BR45" s="260"/>
      <c r="BS45" s="260"/>
      <c r="BT45" s="260"/>
      <c r="BU45" s="260"/>
      <c r="BV45" s="257"/>
      <c r="BW45" s="257"/>
      <c r="BX45" s="257"/>
      <c r="BY45" s="257"/>
      <c r="BZ45" s="257"/>
      <c r="CA45" s="257"/>
      <c r="CB45" s="257"/>
      <c r="CC45" s="257"/>
      <c r="CD45" s="257"/>
      <c r="CE45" s="257"/>
      <c r="CF45" s="257"/>
      <c r="CG45" s="257"/>
      <c r="CH45" s="260"/>
      <c r="CI45" s="260"/>
      <c r="CJ45" s="260"/>
      <c r="CK45" s="260"/>
      <c r="CL45" s="260"/>
      <c r="CM45" s="260"/>
      <c r="CN45" s="260"/>
      <c r="CO45" s="260"/>
      <c r="CP45" s="260"/>
      <c r="CQ45" s="260"/>
      <c r="CR45" s="260"/>
      <c r="CS45" s="260"/>
    </row>
    <row r="46" spans="1:97" s="63" customFormat="1" ht="15">
      <c r="A46" s="129">
        <v>31</v>
      </c>
      <c r="B46" s="136"/>
      <c r="C46"/>
      <c r="D46" s="403" t="s">
        <v>175</v>
      </c>
      <c r="E46" s="130"/>
      <c r="F46" s="404">
        <v>50</v>
      </c>
      <c r="G46" s="133"/>
      <c r="H46" s="133"/>
      <c r="I46" s="133"/>
      <c r="J46" s="133"/>
      <c r="K46" s="134"/>
      <c r="L46" s="78">
        <f t="shared" si="6"/>
        <v>39356</v>
      </c>
      <c r="M46" s="79">
        <f t="shared" si="7"/>
        <v>39426</v>
      </c>
      <c r="N46" s="73">
        <f t="shared" si="0"/>
        <v>39356</v>
      </c>
      <c r="O46" s="74">
        <f t="shared" si="9"/>
        <v>39356</v>
      </c>
      <c r="P46" s="74">
        <f t="shared" si="10"/>
        <v>39356</v>
      </c>
      <c r="Q46" s="74">
        <f t="shared" si="11"/>
        <v>39356</v>
      </c>
      <c r="R46" s="74">
        <f t="shared" si="12"/>
        <v>39356</v>
      </c>
      <c r="S46" s="201"/>
      <c r="T46" s="406">
        <v>50</v>
      </c>
      <c r="U46" s="198"/>
      <c r="V46" s="198"/>
      <c r="W46" s="198"/>
      <c r="X46" s="199"/>
      <c r="Y46" s="200"/>
      <c r="Z46" s="200"/>
      <c r="AA46" s="200"/>
      <c r="AB46" s="200"/>
      <c r="AC46" s="200"/>
      <c r="AD46" s="200"/>
      <c r="AE46" s="200"/>
      <c r="AF46" s="200"/>
      <c r="AG46" s="405">
        <v>1500</v>
      </c>
      <c r="AH46" s="405">
        <v>150</v>
      </c>
      <c r="AI46" s="249"/>
      <c r="AJ46" s="200"/>
      <c r="AK46" s="249"/>
      <c r="AL46" s="200"/>
      <c r="AM46" s="200"/>
      <c r="AN46" s="200"/>
      <c r="AO46" s="200"/>
      <c r="AP46" s="200"/>
      <c r="AQ46" s="200"/>
      <c r="AR46" s="200"/>
      <c r="AS46" s="274"/>
      <c r="AT46" s="275"/>
      <c r="AU46" s="275">
        <v>0.15</v>
      </c>
      <c r="AV46" s="65"/>
      <c r="AW46" s="63">
        <v>5</v>
      </c>
      <c r="AX46" s="257"/>
      <c r="AY46" s="257"/>
      <c r="AZ46" s="257"/>
      <c r="BA46" s="257"/>
      <c r="BB46" s="257"/>
      <c r="BC46" s="257"/>
      <c r="BD46" s="257"/>
      <c r="BE46" s="257"/>
      <c r="BF46" s="257"/>
      <c r="BG46" s="257"/>
      <c r="BH46" s="257"/>
      <c r="BI46" s="257"/>
      <c r="BJ46" s="260"/>
      <c r="BK46" s="260"/>
      <c r="BL46" s="260"/>
      <c r="BM46" s="260"/>
      <c r="BN46" s="260"/>
      <c r="BO46" s="260"/>
      <c r="BP46" s="260"/>
      <c r="BQ46" s="260"/>
      <c r="BR46" s="260"/>
      <c r="BS46" s="260"/>
      <c r="BT46" s="260"/>
      <c r="BU46" s="260"/>
      <c r="BV46" s="257"/>
      <c r="BW46" s="257"/>
      <c r="BX46" s="257"/>
      <c r="BY46" s="257"/>
      <c r="BZ46" s="257"/>
      <c r="CA46" s="257"/>
      <c r="CB46" s="257"/>
      <c r="CC46" s="257"/>
      <c r="CD46" s="257"/>
      <c r="CE46" s="257"/>
      <c r="CF46" s="257"/>
      <c r="CG46" s="257"/>
      <c r="CH46" s="260"/>
      <c r="CI46" s="260"/>
      <c r="CJ46" s="260"/>
      <c r="CK46" s="260"/>
      <c r="CL46" s="260"/>
      <c r="CM46" s="260"/>
      <c r="CN46" s="260"/>
      <c r="CO46" s="260"/>
      <c r="CP46" s="260"/>
      <c r="CQ46" s="260"/>
      <c r="CR46" s="260"/>
      <c r="CS46" s="260"/>
    </row>
    <row r="47" spans="1:97" s="63" customFormat="1" ht="15">
      <c r="A47" s="129">
        <v>32</v>
      </c>
      <c r="B47" s="136"/>
      <c r="C47"/>
      <c r="D47" s="417" t="s">
        <v>106</v>
      </c>
      <c r="E47" s="130"/>
      <c r="F47" s="132"/>
      <c r="G47" s="133"/>
      <c r="H47" s="133"/>
      <c r="I47" s="133"/>
      <c r="J47" s="133"/>
      <c r="K47" s="134"/>
      <c r="L47" s="78">
        <f t="shared" si="6"/>
      </c>
      <c r="M47" s="79">
        <f t="shared" si="7"/>
      </c>
      <c r="N47" s="73">
        <f t="shared" si="0"/>
        <v>39356</v>
      </c>
      <c r="O47" s="74">
        <f t="shared" si="9"/>
        <v>39356</v>
      </c>
      <c r="P47" s="74">
        <f t="shared" si="10"/>
        <v>39356</v>
      </c>
      <c r="Q47" s="74">
        <f t="shared" si="11"/>
        <v>39356</v>
      </c>
      <c r="R47" s="74">
        <f t="shared" si="12"/>
        <v>39356</v>
      </c>
      <c r="S47" s="201"/>
      <c r="T47" s="418" t="s">
        <v>106</v>
      </c>
      <c r="U47" s="198"/>
      <c r="V47" s="198"/>
      <c r="W47" s="198"/>
      <c r="X47" s="199"/>
      <c r="Y47" s="200"/>
      <c r="Z47" s="200"/>
      <c r="AA47" s="200"/>
      <c r="AB47" s="200"/>
      <c r="AC47" s="200"/>
      <c r="AD47" s="200"/>
      <c r="AE47" s="200"/>
      <c r="AF47" s="200"/>
      <c r="AG47" s="200"/>
      <c r="AH47" s="200"/>
      <c r="AI47" s="200"/>
      <c r="AJ47" s="200"/>
      <c r="AK47" s="419" t="s">
        <v>106</v>
      </c>
      <c r="AL47" s="200"/>
      <c r="AM47" s="200"/>
      <c r="AN47" s="200"/>
      <c r="AO47" s="200"/>
      <c r="AP47" s="200"/>
      <c r="AQ47" s="200"/>
      <c r="AR47" s="200"/>
      <c r="AS47" s="274"/>
      <c r="AT47" s="275"/>
      <c r="AU47" s="275"/>
      <c r="AV47" s="65"/>
      <c r="AX47" s="257"/>
      <c r="AY47" s="257"/>
      <c r="AZ47" s="257"/>
      <c r="BA47" s="257"/>
      <c r="BB47" s="257"/>
      <c r="BC47" s="257"/>
      <c r="BD47" s="257"/>
      <c r="BE47" s="257"/>
      <c r="BF47" s="257"/>
      <c r="BG47" s="257"/>
      <c r="BH47" s="257"/>
      <c r="BI47" s="257"/>
      <c r="BJ47" s="260"/>
      <c r="BK47" s="260"/>
      <c r="BL47" s="260"/>
      <c r="BM47" s="260"/>
      <c r="BN47" s="260"/>
      <c r="BO47" s="260"/>
      <c r="BP47" s="260"/>
      <c r="BQ47" s="260"/>
      <c r="BR47" s="260"/>
      <c r="BS47" s="260"/>
      <c r="BT47" s="260"/>
      <c r="BU47" s="260"/>
      <c r="BV47" s="257"/>
      <c r="BW47" s="257"/>
      <c r="BX47" s="257"/>
      <c r="BY47" s="257"/>
      <c r="BZ47" s="257"/>
      <c r="CA47" s="257"/>
      <c r="CB47" s="257"/>
      <c r="CC47" s="257"/>
      <c r="CD47" s="257"/>
      <c r="CE47" s="257"/>
      <c r="CF47" s="257"/>
      <c r="CG47" s="257"/>
      <c r="CH47" s="260"/>
      <c r="CI47" s="260"/>
      <c r="CJ47" s="260"/>
      <c r="CK47" s="260"/>
      <c r="CL47" s="260"/>
      <c r="CM47" s="260"/>
      <c r="CN47" s="260"/>
      <c r="CO47" s="260"/>
      <c r="CP47" s="260"/>
      <c r="CQ47" s="260"/>
      <c r="CR47" s="260"/>
      <c r="CS47" s="260"/>
    </row>
    <row r="48" spans="1:97" s="63" customFormat="1" ht="15">
      <c r="A48" s="129">
        <v>33</v>
      </c>
      <c r="B48" s="136"/>
      <c r="C48"/>
      <c r="D48" s="398" t="s">
        <v>12</v>
      </c>
      <c r="E48" s="130"/>
      <c r="F48" s="132">
        <v>60</v>
      </c>
      <c r="G48" s="133"/>
      <c r="H48" s="133"/>
      <c r="I48" s="133"/>
      <c r="J48" s="133"/>
      <c r="K48" s="134">
        <v>40910</v>
      </c>
      <c r="L48" s="78">
        <f t="shared" si="6"/>
        <v>40910</v>
      </c>
      <c r="M48" s="79">
        <f t="shared" si="7"/>
        <v>40994</v>
      </c>
      <c r="N48" s="73">
        <f aca="true" t="shared" si="14" ref="N48:N56">IF(K48="",(DATEVALUE("10/1/2007")),K48)</f>
        <v>40910</v>
      </c>
      <c r="O48" s="74">
        <f t="shared" si="9"/>
        <v>39356</v>
      </c>
      <c r="P48" s="74">
        <f t="shared" si="10"/>
        <v>39356</v>
      </c>
      <c r="Q48" s="74">
        <f t="shared" si="11"/>
        <v>39356</v>
      </c>
      <c r="R48" s="74">
        <f t="shared" si="12"/>
        <v>39356</v>
      </c>
      <c r="S48" s="201"/>
      <c r="T48" s="350"/>
      <c r="U48" s="198"/>
      <c r="V48" s="198"/>
      <c r="W48" s="198"/>
      <c r="X48" s="199"/>
      <c r="Y48" s="200"/>
      <c r="Z48" s="200"/>
      <c r="AA48" s="200"/>
      <c r="AB48" s="200"/>
      <c r="AC48" s="200"/>
      <c r="AD48" s="200"/>
      <c r="AE48" s="200">
        <f>60*8</f>
        <v>480</v>
      </c>
      <c r="AF48" s="200"/>
      <c r="AG48" s="200">
        <f t="shared" si="13"/>
        <v>1920</v>
      </c>
      <c r="AH48" s="200"/>
      <c r="AI48" s="200"/>
      <c r="AJ48" s="200"/>
      <c r="AK48" s="200"/>
      <c r="AL48" s="200"/>
      <c r="AM48" s="200"/>
      <c r="AN48" s="200"/>
      <c r="AO48" s="200"/>
      <c r="AP48" s="200"/>
      <c r="AQ48" s="200"/>
      <c r="AR48" s="200"/>
      <c r="AS48" s="274"/>
      <c r="AT48" s="275"/>
      <c r="AU48" s="275">
        <v>0.15</v>
      </c>
      <c r="AV48" s="65"/>
      <c r="AW48" s="63">
        <v>2</v>
      </c>
      <c r="AX48" s="257"/>
      <c r="AY48" s="257"/>
      <c r="AZ48" s="257"/>
      <c r="BA48" s="257"/>
      <c r="BB48" s="257"/>
      <c r="BC48" s="257"/>
      <c r="BD48" s="257"/>
      <c r="BE48" s="257"/>
      <c r="BF48" s="257"/>
      <c r="BG48" s="257"/>
      <c r="BH48" s="257"/>
      <c r="BI48" s="257"/>
      <c r="BJ48" s="260"/>
      <c r="BK48" s="260"/>
      <c r="BL48" s="260"/>
      <c r="BM48" s="260"/>
      <c r="BN48" s="260"/>
      <c r="BO48" s="260"/>
      <c r="BP48" s="260"/>
      <c r="BQ48" s="260"/>
      <c r="BR48" s="260"/>
      <c r="BS48" s="260"/>
      <c r="BT48" s="260"/>
      <c r="BU48" s="260"/>
      <c r="BV48" s="257"/>
      <c r="BW48" s="257"/>
      <c r="BX48" s="257"/>
      <c r="BY48" s="257"/>
      <c r="BZ48" s="257"/>
      <c r="CA48" s="257"/>
      <c r="CB48" s="257"/>
      <c r="CC48" s="257"/>
      <c r="CD48" s="257"/>
      <c r="CE48" s="257"/>
      <c r="CF48" s="257"/>
      <c r="CG48" s="257"/>
      <c r="CH48" s="260"/>
      <c r="CI48" s="260"/>
      <c r="CJ48" s="260"/>
      <c r="CK48" s="260"/>
      <c r="CL48" s="260"/>
      <c r="CM48" s="260"/>
      <c r="CN48" s="260"/>
      <c r="CO48" s="260"/>
      <c r="CP48" s="260"/>
      <c r="CQ48" s="260"/>
      <c r="CR48" s="260"/>
      <c r="CS48" s="260"/>
    </row>
    <row r="49" spans="1:97" s="63" customFormat="1" ht="15" hidden="1">
      <c r="A49" s="129">
        <v>34</v>
      </c>
      <c r="B49" s="136"/>
      <c r="C49"/>
      <c r="D49"/>
      <c r="E49" s="138"/>
      <c r="F49" s="132"/>
      <c r="G49" s="133"/>
      <c r="H49" s="133"/>
      <c r="I49" s="133"/>
      <c r="J49" s="133"/>
      <c r="K49" s="134"/>
      <c r="L49" s="78">
        <f t="shared" si="6"/>
      </c>
      <c r="M49" s="79">
        <f t="shared" si="7"/>
      </c>
      <c r="N49" s="73">
        <f t="shared" si="14"/>
        <v>39356</v>
      </c>
      <c r="O49" s="74">
        <f t="shared" si="9"/>
        <v>39356</v>
      </c>
      <c r="P49" s="74">
        <f t="shared" si="10"/>
        <v>39356</v>
      </c>
      <c r="Q49" s="74">
        <f t="shared" si="11"/>
        <v>39356</v>
      </c>
      <c r="R49" s="74">
        <f t="shared" si="12"/>
        <v>39356</v>
      </c>
      <c r="S49" s="201"/>
      <c r="T49" s="350"/>
      <c r="U49" s="198"/>
      <c r="V49" s="198"/>
      <c r="W49" s="198"/>
      <c r="X49" s="199"/>
      <c r="Y49" s="200"/>
      <c r="Z49" s="200"/>
      <c r="AA49" s="200"/>
      <c r="AB49" s="200"/>
      <c r="AC49" s="200"/>
      <c r="AD49" s="200"/>
      <c r="AE49" s="200"/>
      <c r="AF49" s="200"/>
      <c r="AG49" s="200"/>
      <c r="AH49" s="200"/>
      <c r="AI49" s="200"/>
      <c r="AJ49" s="200"/>
      <c r="AK49" s="200"/>
      <c r="AL49" s="200"/>
      <c r="AM49" s="200"/>
      <c r="AN49" s="200"/>
      <c r="AO49" s="200"/>
      <c r="AP49" s="200"/>
      <c r="AQ49" s="200"/>
      <c r="AR49" s="200"/>
      <c r="AS49" s="274"/>
      <c r="AT49" s="275"/>
      <c r="AU49" s="275"/>
      <c r="AV49" s="65"/>
      <c r="AX49" s="257"/>
      <c r="AY49" s="257"/>
      <c r="AZ49" s="257"/>
      <c r="BA49" s="257"/>
      <c r="BB49" s="257"/>
      <c r="BC49" s="257"/>
      <c r="BD49" s="257"/>
      <c r="BE49" s="257"/>
      <c r="BF49" s="257"/>
      <c r="BG49" s="257"/>
      <c r="BH49" s="257"/>
      <c r="BI49" s="257"/>
      <c r="BJ49" s="260"/>
      <c r="BK49" s="260"/>
      <c r="BL49" s="260"/>
      <c r="BM49" s="260"/>
      <c r="BN49" s="260"/>
      <c r="BO49" s="260"/>
      <c r="BP49" s="260"/>
      <c r="BQ49" s="260"/>
      <c r="BR49" s="260"/>
      <c r="BS49" s="260"/>
      <c r="BT49" s="260"/>
      <c r="BU49" s="260"/>
      <c r="BV49" s="257"/>
      <c r="BW49" s="257"/>
      <c r="BX49" s="257"/>
      <c r="BY49" s="257"/>
      <c r="BZ49" s="257"/>
      <c r="CA49" s="257"/>
      <c r="CB49" s="257"/>
      <c r="CC49" s="257"/>
      <c r="CD49" s="257"/>
      <c r="CE49" s="257"/>
      <c r="CF49" s="257"/>
      <c r="CG49" s="257"/>
      <c r="CH49" s="260"/>
      <c r="CI49" s="260"/>
      <c r="CJ49" s="260"/>
      <c r="CK49" s="260"/>
      <c r="CL49" s="260"/>
      <c r="CM49" s="260"/>
      <c r="CN49" s="260"/>
      <c r="CO49" s="260"/>
      <c r="CP49" s="260"/>
      <c r="CQ49" s="260"/>
      <c r="CR49" s="260"/>
      <c r="CS49" s="260"/>
    </row>
    <row r="50" spans="1:97" s="63" customFormat="1" ht="15" hidden="1">
      <c r="A50" s="129">
        <v>35</v>
      </c>
      <c r="B50" s="136"/>
      <c r="C50"/>
      <c r="D50"/>
      <c r="E50" s="130"/>
      <c r="F50" s="132"/>
      <c r="G50" s="133"/>
      <c r="H50" s="133"/>
      <c r="I50" s="133"/>
      <c r="J50" s="133"/>
      <c r="K50" s="134"/>
      <c r="L50" s="78">
        <f t="shared" si="6"/>
      </c>
      <c r="M50" s="79">
        <f t="shared" si="7"/>
      </c>
      <c r="N50" s="73">
        <f t="shared" si="14"/>
        <v>39356</v>
      </c>
      <c r="O50" s="74">
        <f t="shared" si="9"/>
        <v>39356</v>
      </c>
      <c r="P50" s="74">
        <f t="shared" si="10"/>
        <v>39356</v>
      </c>
      <c r="Q50" s="74">
        <f t="shared" si="11"/>
        <v>39356</v>
      </c>
      <c r="R50" s="74">
        <f t="shared" si="12"/>
        <v>39356</v>
      </c>
      <c r="S50" s="201"/>
      <c r="T50" s="350"/>
      <c r="U50" s="198"/>
      <c r="V50" s="198"/>
      <c r="W50" s="198"/>
      <c r="X50" s="199"/>
      <c r="Y50" s="200"/>
      <c r="Z50" s="200"/>
      <c r="AA50" s="200"/>
      <c r="AB50" s="200"/>
      <c r="AC50" s="200"/>
      <c r="AD50" s="200"/>
      <c r="AE50" s="200"/>
      <c r="AF50" s="200"/>
      <c r="AG50" s="200"/>
      <c r="AH50" s="200"/>
      <c r="AI50" s="200"/>
      <c r="AJ50" s="200"/>
      <c r="AK50" s="200"/>
      <c r="AL50" s="200"/>
      <c r="AM50" s="200"/>
      <c r="AN50" s="200"/>
      <c r="AO50" s="200"/>
      <c r="AP50" s="200"/>
      <c r="AQ50" s="200"/>
      <c r="AR50" s="200"/>
      <c r="AS50" s="274"/>
      <c r="AT50" s="275"/>
      <c r="AU50" s="275"/>
      <c r="AV50" s="65"/>
      <c r="AX50" s="257"/>
      <c r="AY50" s="257"/>
      <c r="AZ50" s="257"/>
      <c r="BA50" s="257"/>
      <c r="BB50" s="257"/>
      <c r="BC50" s="257"/>
      <c r="BD50" s="257"/>
      <c r="BE50" s="257"/>
      <c r="BF50" s="257"/>
      <c r="BG50" s="257"/>
      <c r="BH50" s="257"/>
      <c r="BI50" s="257"/>
      <c r="BJ50" s="260"/>
      <c r="BK50" s="260"/>
      <c r="BL50" s="260"/>
      <c r="BM50" s="260"/>
      <c r="BN50" s="260"/>
      <c r="BO50" s="260"/>
      <c r="BP50" s="260"/>
      <c r="BQ50" s="260"/>
      <c r="BR50" s="260"/>
      <c r="BS50" s="260"/>
      <c r="BT50" s="260"/>
      <c r="BU50" s="260"/>
      <c r="BV50" s="257"/>
      <c r="BW50" s="257"/>
      <c r="BX50" s="257"/>
      <c r="BY50" s="257"/>
      <c r="BZ50" s="257"/>
      <c r="CA50" s="257"/>
      <c r="CB50" s="257"/>
      <c r="CC50" s="257"/>
      <c r="CD50" s="257"/>
      <c r="CE50" s="257"/>
      <c r="CF50" s="257"/>
      <c r="CG50" s="257"/>
      <c r="CH50" s="260"/>
      <c r="CI50" s="260"/>
      <c r="CJ50" s="260"/>
      <c r="CK50" s="260"/>
      <c r="CL50" s="260"/>
      <c r="CM50" s="260"/>
      <c r="CN50" s="260"/>
      <c r="CO50" s="260"/>
      <c r="CP50" s="260"/>
      <c r="CQ50" s="260"/>
      <c r="CR50" s="260"/>
      <c r="CS50" s="260"/>
    </row>
    <row r="51" spans="1:97" s="63" customFormat="1" ht="15" hidden="1">
      <c r="A51" s="129">
        <v>36</v>
      </c>
      <c r="B51" s="136"/>
      <c r="C51"/>
      <c r="D51"/>
      <c r="E51" s="130"/>
      <c r="F51" s="132"/>
      <c r="G51" s="133"/>
      <c r="H51" s="133"/>
      <c r="I51" s="133"/>
      <c r="J51" s="133"/>
      <c r="K51" s="134"/>
      <c r="L51" s="78">
        <f t="shared" si="6"/>
      </c>
      <c r="M51" s="79">
        <f t="shared" si="7"/>
      </c>
      <c r="N51" s="73">
        <f t="shared" si="14"/>
        <v>39356</v>
      </c>
      <c r="O51" s="74">
        <f t="shared" si="9"/>
        <v>39356</v>
      </c>
      <c r="P51" s="74">
        <f t="shared" si="10"/>
        <v>39356</v>
      </c>
      <c r="Q51" s="74">
        <f t="shared" si="11"/>
        <v>39356</v>
      </c>
      <c r="R51" s="74">
        <f t="shared" si="12"/>
        <v>39356</v>
      </c>
      <c r="S51" s="201"/>
      <c r="T51" s="350"/>
      <c r="U51" s="198"/>
      <c r="V51" s="198"/>
      <c r="W51" s="198"/>
      <c r="X51" s="199"/>
      <c r="Y51" s="200"/>
      <c r="Z51" s="200"/>
      <c r="AA51" s="200"/>
      <c r="AB51" s="200"/>
      <c r="AC51" s="200"/>
      <c r="AD51" s="200"/>
      <c r="AE51" s="200"/>
      <c r="AF51" s="200"/>
      <c r="AG51" s="200"/>
      <c r="AH51" s="200"/>
      <c r="AI51" s="200"/>
      <c r="AJ51" s="200"/>
      <c r="AK51" s="200"/>
      <c r="AL51" s="200"/>
      <c r="AM51" s="200"/>
      <c r="AN51" s="200"/>
      <c r="AO51" s="200"/>
      <c r="AP51" s="200"/>
      <c r="AQ51" s="200"/>
      <c r="AR51" s="200"/>
      <c r="AS51" s="274"/>
      <c r="AT51" s="275"/>
      <c r="AU51" s="275"/>
      <c r="AV51" s="65"/>
      <c r="AX51" s="257"/>
      <c r="AY51" s="257"/>
      <c r="AZ51" s="257"/>
      <c r="BA51" s="257"/>
      <c r="BB51" s="257"/>
      <c r="BC51" s="257"/>
      <c r="BD51" s="257"/>
      <c r="BE51" s="257"/>
      <c r="BF51" s="257"/>
      <c r="BG51" s="257"/>
      <c r="BH51" s="257"/>
      <c r="BI51" s="257"/>
      <c r="BJ51" s="260"/>
      <c r="BK51" s="260"/>
      <c r="BL51" s="260"/>
      <c r="BM51" s="260"/>
      <c r="BN51" s="260"/>
      <c r="BO51" s="260"/>
      <c r="BP51" s="260"/>
      <c r="BQ51" s="260"/>
      <c r="BR51" s="260"/>
      <c r="BS51" s="260"/>
      <c r="BT51" s="260"/>
      <c r="BU51" s="260"/>
      <c r="BV51" s="257"/>
      <c r="BW51" s="257"/>
      <c r="BX51" s="257"/>
      <c r="BY51" s="257"/>
      <c r="BZ51" s="257"/>
      <c r="CA51" s="257"/>
      <c r="CB51" s="257"/>
      <c r="CC51" s="257"/>
      <c r="CD51" s="257"/>
      <c r="CE51" s="257"/>
      <c r="CF51" s="257"/>
      <c r="CG51" s="257"/>
      <c r="CH51" s="260"/>
      <c r="CI51" s="260"/>
      <c r="CJ51" s="260"/>
      <c r="CK51" s="260"/>
      <c r="CL51" s="260"/>
      <c r="CM51" s="260"/>
      <c r="CN51" s="260"/>
      <c r="CO51" s="260"/>
      <c r="CP51" s="260"/>
      <c r="CQ51" s="260"/>
      <c r="CR51" s="260"/>
      <c r="CS51" s="260"/>
    </row>
    <row r="52" spans="1:97" s="63" customFormat="1" ht="15" hidden="1">
      <c r="A52" s="129">
        <v>37</v>
      </c>
      <c r="B52" s="136"/>
      <c r="C52"/>
      <c r="D52"/>
      <c r="E52" s="130"/>
      <c r="F52" s="132"/>
      <c r="G52" s="133"/>
      <c r="H52" s="133"/>
      <c r="I52" s="133"/>
      <c r="J52" s="133"/>
      <c r="K52" s="134"/>
      <c r="L52" s="78">
        <f t="shared" si="6"/>
      </c>
      <c r="M52" s="79">
        <f t="shared" si="7"/>
      </c>
      <c r="N52" s="73">
        <f t="shared" si="14"/>
        <v>39356</v>
      </c>
      <c r="O52" s="74">
        <f t="shared" si="9"/>
        <v>39356</v>
      </c>
      <c r="P52" s="74">
        <f t="shared" si="10"/>
        <v>39356</v>
      </c>
      <c r="Q52" s="74">
        <f t="shared" si="11"/>
        <v>39356</v>
      </c>
      <c r="R52" s="74">
        <f t="shared" si="12"/>
        <v>39356</v>
      </c>
      <c r="S52" s="201"/>
      <c r="T52" s="350"/>
      <c r="U52" s="198"/>
      <c r="V52" s="198"/>
      <c r="W52" s="198"/>
      <c r="X52" s="199"/>
      <c r="Y52" s="200"/>
      <c r="Z52" s="200"/>
      <c r="AA52" s="200"/>
      <c r="AB52" s="200"/>
      <c r="AC52" s="200"/>
      <c r="AD52" s="200"/>
      <c r="AE52" s="200"/>
      <c r="AF52" s="200"/>
      <c r="AG52" s="200"/>
      <c r="AH52" s="200"/>
      <c r="AI52" s="200"/>
      <c r="AJ52" s="200"/>
      <c r="AK52" s="200"/>
      <c r="AL52" s="200"/>
      <c r="AM52" s="200"/>
      <c r="AN52" s="200"/>
      <c r="AO52" s="200"/>
      <c r="AP52" s="200"/>
      <c r="AQ52" s="200"/>
      <c r="AR52" s="200"/>
      <c r="AS52" s="274"/>
      <c r="AT52" s="275"/>
      <c r="AU52" s="275"/>
      <c r="AV52" s="65"/>
      <c r="AX52" s="257"/>
      <c r="AY52" s="257"/>
      <c r="AZ52" s="257"/>
      <c r="BA52" s="257"/>
      <c r="BB52" s="257"/>
      <c r="BC52" s="257"/>
      <c r="BD52" s="257"/>
      <c r="BE52" s="257"/>
      <c r="BF52" s="257"/>
      <c r="BG52" s="257"/>
      <c r="BH52" s="257"/>
      <c r="BI52" s="257"/>
      <c r="BJ52" s="260"/>
      <c r="BK52" s="260"/>
      <c r="BL52" s="260"/>
      <c r="BM52" s="260"/>
      <c r="BN52" s="260"/>
      <c r="BO52" s="260"/>
      <c r="BP52" s="260"/>
      <c r="BQ52" s="260"/>
      <c r="BR52" s="260"/>
      <c r="BS52" s="260"/>
      <c r="BT52" s="260"/>
      <c r="BU52" s="260"/>
      <c r="BV52" s="257"/>
      <c r="BW52" s="257"/>
      <c r="BX52" s="257"/>
      <c r="BY52" s="257"/>
      <c r="BZ52" s="257"/>
      <c r="CA52" s="257"/>
      <c r="CB52" s="257"/>
      <c r="CC52" s="257"/>
      <c r="CD52" s="257"/>
      <c r="CE52" s="257"/>
      <c r="CF52" s="257"/>
      <c r="CG52" s="257"/>
      <c r="CH52" s="260"/>
      <c r="CI52" s="260"/>
      <c r="CJ52" s="260"/>
      <c r="CK52" s="260"/>
      <c r="CL52" s="260"/>
      <c r="CM52" s="260"/>
      <c r="CN52" s="260"/>
      <c r="CO52" s="260"/>
      <c r="CP52" s="260"/>
      <c r="CQ52" s="260"/>
      <c r="CR52" s="260"/>
      <c r="CS52" s="260"/>
    </row>
    <row r="53" spans="1:97" s="63" customFormat="1" ht="15" hidden="1">
      <c r="A53" s="129">
        <v>40</v>
      </c>
      <c r="B53" s="136"/>
      <c r="C53"/>
      <c r="D53"/>
      <c r="E53" s="138"/>
      <c r="F53" s="132"/>
      <c r="G53" s="133"/>
      <c r="H53" s="133"/>
      <c r="I53" s="133"/>
      <c r="J53" s="133"/>
      <c r="K53" s="134"/>
      <c r="L53" s="78">
        <f t="shared" si="6"/>
      </c>
      <c r="M53" s="79">
        <f t="shared" si="7"/>
      </c>
      <c r="N53" s="73">
        <f t="shared" si="14"/>
        <v>39356</v>
      </c>
      <c r="O53" s="74">
        <f t="shared" si="9"/>
        <v>39356</v>
      </c>
      <c r="P53" s="74">
        <f t="shared" si="10"/>
        <v>39356</v>
      </c>
      <c r="Q53" s="74">
        <f t="shared" si="11"/>
        <v>39356</v>
      </c>
      <c r="R53" s="74">
        <f t="shared" si="12"/>
        <v>39356</v>
      </c>
      <c r="S53" s="201"/>
      <c r="T53" s="350"/>
      <c r="U53" s="198"/>
      <c r="V53" s="198"/>
      <c r="W53" s="198"/>
      <c r="X53" s="199"/>
      <c r="Y53" s="200"/>
      <c r="Z53" s="200"/>
      <c r="AA53" s="200"/>
      <c r="AB53" s="200"/>
      <c r="AC53" s="200"/>
      <c r="AD53" s="200"/>
      <c r="AE53" s="200"/>
      <c r="AF53" s="200"/>
      <c r="AG53" s="200"/>
      <c r="AH53" s="200"/>
      <c r="AI53" s="200"/>
      <c r="AJ53" s="200"/>
      <c r="AK53" s="200"/>
      <c r="AL53" s="200"/>
      <c r="AM53" s="200"/>
      <c r="AN53" s="200"/>
      <c r="AO53" s="200"/>
      <c r="AP53" s="200"/>
      <c r="AQ53" s="200"/>
      <c r="AR53" s="200"/>
      <c r="AS53" s="274"/>
      <c r="AT53" s="275"/>
      <c r="AU53" s="275"/>
      <c r="AV53" s="65"/>
      <c r="AX53" s="257"/>
      <c r="AY53" s="257"/>
      <c r="AZ53" s="257"/>
      <c r="BA53" s="257"/>
      <c r="BB53" s="257"/>
      <c r="BC53" s="257"/>
      <c r="BD53" s="257"/>
      <c r="BE53" s="257"/>
      <c r="BF53" s="257"/>
      <c r="BG53" s="257"/>
      <c r="BH53" s="257"/>
      <c r="BI53" s="257"/>
      <c r="BJ53" s="260"/>
      <c r="BK53" s="260"/>
      <c r="BL53" s="260"/>
      <c r="BM53" s="260"/>
      <c r="BN53" s="260"/>
      <c r="BO53" s="260"/>
      <c r="BP53" s="260"/>
      <c r="BQ53" s="260"/>
      <c r="BR53" s="260"/>
      <c r="BS53" s="260"/>
      <c r="BT53" s="260"/>
      <c r="BU53" s="260"/>
      <c r="BV53" s="257"/>
      <c r="BW53" s="257"/>
      <c r="BX53" s="257"/>
      <c r="BY53" s="257"/>
      <c r="BZ53" s="257"/>
      <c r="CA53" s="257"/>
      <c r="CB53" s="257"/>
      <c r="CC53" s="257"/>
      <c r="CD53" s="257"/>
      <c r="CE53" s="257"/>
      <c r="CF53" s="257"/>
      <c r="CG53" s="257"/>
      <c r="CH53" s="260"/>
      <c r="CI53" s="260"/>
      <c r="CJ53" s="260"/>
      <c r="CK53" s="260"/>
      <c r="CL53" s="260"/>
      <c r="CM53" s="260"/>
      <c r="CN53" s="260"/>
      <c r="CO53" s="260"/>
      <c r="CP53" s="260"/>
      <c r="CQ53" s="260"/>
      <c r="CR53" s="260"/>
      <c r="CS53" s="260"/>
    </row>
    <row r="54" spans="1:97" s="63" customFormat="1" ht="15" hidden="1">
      <c r="A54" s="129">
        <v>41</v>
      </c>
      <c r="B54" s="136"/>
      <c r="C54"/>
      <c r="D54"/>
      <c r="E54" s="130"/>
      <c r="F54" s="132"/>
      <c r="G54" s="133"/>
      <c r="H54" s="133"/>
      <c r="I54" s="133"/>
      <c r="J54" s="133"/>
      <c r="K54" s="134"/>
      <c r="L54" s="78">
        <f t="shared" si="6"/>
      </c>
      <c r="M54" s="79">
        <f t="shared" si="7"/>
      </c>
      <c r="N54" s="73">
        <f t="shared" si="14"/>
        <v>39356</v>
      </c>
      <c r="O54" s="74">
        <f t="shared" si="9"/>
        <v>39356</v>
      </c>
      <c r="P54" s="74">
        <f t="shared" si="10"/>
        <v>39356</v>
      </c>
      <c r="Q54" s="74">
        <f t="shared" si="11"/>
        <v>39356</v>
      </c>
      <c r="R54" s="74">
        <f t="shared" si="12"/>
        <v>39356</v>
      </c>
      <c r="S54" s="201"/>
      <c r="T54" s="350"/>
      <c r="U54" s="198"/>
      <c r="V54" s="198"/>
      <c r="W54" s="198"/>
      <c r="X54" s="199"/>
      <c r="Y54" s="200"/>
      <c r="Z54" s="200"/>
      <c r="AA54" s="200"/>
      <c r="AB54" s="200"/>
      <c r="AC54" s="200"/>
      <c r="AD54" s="200"/>
      <c r="AE54" s="200"/>
      <c r="AF54" s="200"/>
      <c r="AG54" s="200"/>
      <c r="AH54" s="200"/>
      <c r="AI54" s="200"/>
      <c r="AJ54" s="200"/>
      <c r="AK54" s="200"/>
      <c r="AL54" s="200"/>
      <c r="AM54" s="200"/>
      <c r="AN54" s="200"/>
      <c r="AO54" s="200"/>
      <c r="AP54" s="200"/>
      <c r="AQ54" s="200"/>
      <c r="AR54" s="200"/>
      <c r="AS54" s="274"/>
      <c r="AT54" s="275"/>
      <c r="AU54" s="275"/>
      <c r="AV54" s="65"/>
      <c r="AX54" s="257"/>
      <c r="AY54" s="257"/>
      <c r="AZ54" s="257"/>
      <c r="BA54" s="257"/>
      <c r="BB54" s="257"/>
      <c r="BC54" s="257"/>
      <c r="BD54" s="257"/>
      <c r="BE54" s="257"/>
      <c r="BF54" s="257"/>
      <c r="BG54" s="257"/>
      <c r="BH54" s="257"/>
      <c r="BI54" s="257"/>
      <c r="BJ54" s="260"/>
      <c r="BK54" s="260"/>
      <c r="BL54" s="260"/>
      <c r="BM54" s="260"/>
      <c r="BN54" s="260"/>
      <c r="BO54" s="260"/>
      <c r="BP54" s="260"/>
      <c r="BQ54" s="260"/>
      <c r="BR54" s="260"/>
      <c r="BS54" s="260"/>
      <c r="BT54" s="260"/>
      <c r="BU54" s="260"/>
      <c r="BV54" s="257"/>
      <c r="BW54" s="257"/>
      <c r="BX54" s="257"/>
      <c r="BY54" s="257"/>
      <c r="BZ54" s="257"/>
      <c r="CA54" s="257"/>
      <c r="CB54" s="257"/>
      <c r="CC54" s="257"/>
      <c r="CD54" s="257"/>
      <c r="CE54" s="257"/>
      <c r="CF54" s="257"/>
      <c r="CG54" s="257"/>
      <c r="CH54" s="260"/>
      <c r="CI54" s="260"/>
      <c r="CJ54" s="260"/>
      <c r="CK54" s="260"/>
      <c r="CL54" s="260"/>
      <c r="CM54" s="260"/>
      <c r="CN54" s="260"/>
      <c r="CO54" s="260"/>
      <c r="CP54" s="260"/>
      <c r="CQ54" s="260"/>
      <c r="CR54" s="260"/>
      <c r="CS54" s="260"/>
    </row>
    <row r="55" spans="1:97" s="63" customFormat="1" ht="15" hidden="1">
      <c r="A55" s="129">
        <v>42</v>
      </c>
      <c r="B55" s="136"/>
      <c r="C55"/>
      <c r="D55"/>
      <c r="E55" s="130"/>
      <c r="F55" s="132"/>
      <c r="G55" s="133"/>
      <c r="H55" s="133"/>
      <c r="I55" s="133"/>
      <c r="J55" s="133"/>
      <c r="K55" s="134"/>
      <c r="L55" s="78">
        <f t="shared" si="6"/>
      </c>
      <c r="M55" s="79">
        <f t="shared" si="7"/>
      </c>
      <c r="N55" s="73">
        <f t="shared" si="14"/>
        <v>39356</v>
      </c>
      <c r="O55" s="74">
        <f t="shared" si="9"/>
        <v>39356</v>
      </c>
      <c r="P55" s="74">
        <f t="shared" si="10"/>
        <v>39356</v>
      </c>
      <c r="Q55" s="74">
        <f t="shared" si="11"/>
        <v>39356</v>
      </c>
      <c r="R55" s="74">
        <f t="shared" si="12"/>
        <v>39356</v>
      </c>
      <c r="S55" s="201"/>
      <c r="T55" s="350"/>
      <c r="U55" s="198"/>
      <c r="V55" s="198"/>
      <c r="W55" s="198"/>
      <c r="X55" s="199"/>
      <c r="Y55" s="200"/>
      <c r="Z55" s="200"/>
      <c r="AA55" s="200"/>
      <c r="AB55" s="200"/>
      <c r="AC55" s="200"/>
      <c r="AD55" s="200"/>
      <c r="AE55" s="200"/>
      <c r="AF55" s="200"/>
      <c r="AG55" s="200"/>
      <c r="AH55" s="200"/>
      <c r="AI55" s="200"/>
      <c r="AJ55" s="200"/>
      <c r="AK55" s="200"/>
      <c r="AL55" s="200"/>
      <c r="AM55" s="200"/>
      <c r="AN55" s="200"/>
      <c r="AO55" s="200"/>
      <c r="AP55" s="200"/>
      <c r="AQ55" s="200"/>
      <c r="AR55" s="200"/>
      <c r="AS55" s="274"/>
      <c r="AT55" s="275"/>
      <c r="AU55" s="275"/>
      <c r="AV55" s="65"/>
      <c r="AX55" s="257"/>
      <c r="AY55" s="257"/>
      <c r="AZ55" s="257"/>
      <c r="BA55" s="257"/>
      <c r="BB55" s="257"/>
      <c r="BC55" s="257"/>
      <c r="BD55" s="257"/>
      <c r="BE55" s="257"/>
      <c r="BF55" s="257"/>
      <c r="BG55" s="257"/>
      <c r="BH55" s="257"/>
      <c r="BI55" s="257"/>
      <c r="BJ55" s="260"/>
      <c r="BK55" s="260"/>
      <c r="BL55" s="260"/>
      <c r="BM55" s="260"/>
      <c r="BN55" s="260"/>
      <c r="BO55" s="260"/>
      <c r="BP55" s="260"/>
      <c r="BQ55" s="260"/>
      <c r="BR55" s="260"/>
      <c r="BS55" s="260"/>
      <c r="BT55" s="260"/>
      <c r="BU55" s="260"/>
      <c r="BV55" s="257"/>
      <c r="BW55" s="257"/>
      <c r="BX55" s="257"/>
      <c r="BY55" s="257"/>
      <c r="BZ55" s="257"/>
      <c r="CA55" s="257"/>
      <c r="CB55" s="257"/>
      <c r="CC55" s="257"/>
      <c r="CD55" s="257"/>
      <c r="CE55" s="257"/>
      <c r="CF55" s="257"/>
      <c r="CG55" s="257"/>
      <c r="CH55" s="260"/>
      <c r="CI55" s="260"/>
      <c r="CJ55" s="260"/>
      <c r="CK55" s="260"/>
      <c r="CL55" s="260"/>
      <c r="CM55" s="260"/>
      <c r="CN55" s="260"/>
      <c r="CO55" s="260"/>
      <c r="CP55" s="260"/>
      <c r="CQ55" s="260"/>
      <c r="CR55" s="260"/>
      <c r="CS55" s="260"/>
    </row>
    <row r="56" spans="1:97" s="63" customFormat="1" ht="15" hidden="1">
      <c r="A56" s="129">
        <v>43</v>
      </c>
      <c r="B56" s="136"/>
      <c r="C56"/>
      <c r="D56"/>
      <c r="E56" s="130"/>
      <c r="F56" s="132"/>
      <c r="G56" s="133"/>
      <c r="H56" s="133"/>
      <c r="I56" s="133"/>
      <c r="J56" s="133"/>
      <c r="K56" s="134"/>
      <c r="L56" s="78">
        <f t="shared" si="6"/>
      </c>
      <c r="M56" s="79">
        <f t="shared" si="7"/>
      </c>
      <c r="N56" s="73">
        <f t="shared" si="14"/>
        <v>39356</v>
      </c>
      <c r="O56" s="74">
        <f t="shared" si="9"/>
        <v>39356</v>
      </c>
      <c r="P56" s="74">
        <f t="shared" si="10"/>
        <v>39356</v>
      </c>
      <c r="Q56" s="74">
        <f t="shared" si="11"/>
        <v>39356</v>
      </c>
      <c r="R56" s="74">
        <f t="shared" si="12"/>
        <v>39356</v>
      </c>
      <c r="S56" s="201"/>
      <c r="T56" s="350"/>
      <c r="U56" s="198"/>
      <c r="V56" s="198"/>
      <c r="W56" s="198"/>
      <c r="X56" s="199"/>
      <c r="Y56" s="200"/>
      <c r="Z56" s="200"/>
      <c r="AA56" s="200"/>
      <c r="AB56" s="200"/>
      <c r="AC56" s="200"/>
      <c r="AD56" s="200"/>
      <c r="AE56" s="200"/>
      <c r="AF56" s="200"/>
      <c r="AG56" s="200"/>
      <c r="AH56" s="200"/>
      <c r="AI56" s="200"/>
      <c r="AJ56" s="200"/>
      <c r="AK56" s="200"/>
      <c r="AL56" s="200"/>
      <c r="AM56" s="200"/>
      <c r="AN56" s="200"/>
      <c r="AO56" s="200"/>
      <c r="AP56" s="200"/>
      <c r="AQ56" s="200"/>
      <c r="AR56" s="200"/>
      <c r="AS56" s="274"/>
      <c r="AT56" s="275"/>
      <c r="AU56" s="275"/>
      <c r="AV56" s="65"/>
      <c r="AX56" s="257"/>
      <c r="AY56" s="257"/>
      <c r="AZ56" s="257"/>
      <c r="BA56" s="257"/>
      <c r="BB56" s="257"/>
      <c r="BC56" s="257"/>
      <c r="BD56" s="257"/>
      <c r="BE56" s="257"/>
      <c r="BF56" s="257"/>
      <c r="BG56" s="257"/>
      <c r="BH56" s="257"/>
      <c r="BI56" s="257"/>
      <c r="BJ56" s="260"/>
      <c r="BK56" s="260"/>
      <c r="BL56" s="260"/>
      <c r="BM56" s="260"/>
      <c r="BN56" s="260"/>
      <c r="BO56" s="260"/>
      <c r="BP56" s="260"/>
      <c r="BQ56" s="260"/>
      <c r="BR56" s="260"/>
      <c r="BS56" s="260"/>
      <c r="BT56" s="260"/>
      <c r="BU56" s="260"/>
      <c r="BV56" s="257"/>
      <c r="BW56" s="257"/>
      <c r="BX56" s="257"/>
      <c r="BY56" s="257"/>
      <c r="BZ56" s="257"/>
      <c r="CA56" s="257"/>
      <c r="CB56" s="257"/>
      <c r="CC56" s="257"/>
      <c r="CD56" s="257"/>
      <c r="CE56" s="257"/>
      <c r="CF56" s="257"/>
      <c r="CG56" s="257"/>
      <c r="CH56" s="260"/>
      <c r="CI56" s="260"/>
      <c r="CJ56" s="260"/>
      <c r="CK56" s="260"/>
      <c r="CL56" s="260"/>
      <c r="CM56" s="260"/>
      <c r="CN56" s="260"/>
      <c r="CO56" s="260"/>
      <c r="CP56" s="260"/>
      <c r="CQ56" s="260"/>
      <c r="CR56" s="260"/>
      <c r="CS56" s="260"/>
    </row>
    <row r="57" spans="1:97" s="63" customFormat="1" ht="15" hidden="1">
      <c r="A57" s="129">
        <v>44</v>
      </c>
      <c r="B57" s="130"/>
      <c r="C57"/>
      <c r="D57"/>
      <c r="E57" s="130"/>
      <c r="F57" s="132"/>
      <c r="G57" s="133"/>
      <c r="H57" s="133"/>
      <c r="I57" s="133"/>
      <c r="J57" s="133"/>
      <c r="K57" s="134"/>
      <c r="L57" s="78">
        <f t="shared" si="6"/>
      </c>
      <c r="M57" s="79">
        <f t="shared" si="7"/>
      </c>
      <c r="N57" s="73">
        <f>IF(K57="",(DATEVALUE("10/1/2007")),K57)</f>
        <v>39356</v>
      </c>
      <c r="O57" s="74">
        <f t="shared" si="9"/>
        <v>39356</v>
      </c>
      <c r="P57" s="74">
        <f t="shared" si="10"/>
        <v>39356</v>
      </c>
      <c r="Q57" s="74">
        <f t="shared" si="11"/>
        <v>39356</v>
      </c>
      <c r="R57" s="74">
        <f t="shared" si="12"/>
        <v>39356</v>
      </c>
      <c r="S57" s="201"/>
      <c r="T57" s="350"/>
      <c r="U57" s="198"/>
      <c r="V57" s="198"/>
      <c r="W57" s="198"/>
      <c r="X57" s="199"/>
      <c r="Y57" s="200"/>
      <c r="Z57" s="200"/>
      <c r="AA57" s="200"/>
      <c r="AB57" s="200"/>
      <c r="AC57" s="200"/>
      <c r="AD57" s="200"/>
      <c r="AE57" s="200"/>
      <c r="AF57" s="200"/>
      <c r="AG57" s="200"/>
      <c r="AH57" s="200"/>
      <c r="AI57" s="200"/>
      <c r="AJ57" s="200"/>
      <c r="AK57" s="200"/>
      <c r="AL57" s="200"/>
      <c r="AM57" s="200"/>
      <c r="AN57" s="200"/>
      <c r="AO57" s="200"/>
      <c r="AP57" s="200"/>
      <c r="AQ57" s="200"/>
      <c r="AR57" s="200"/>
      <c r="AS57" s="274"/>
      <c r="AT57" s="275"/>
      <c r="AU57" s="275"/>
      <c r="AV57" s="65"/>
      <c r="AX57" s="257"/>
      <c r="AY57" s="257"/>
      <c r="AZ57" s="257"/>
      <c r="BA57" s="257"/>
      <c r="BB57" s="257"/>
      <c r="BC57" s="257"/>
      <c r="BD57" s="257"/>
      <c r="BE57" s="257"/>
      <c r="BF57" s="257"/>
      <c r="BG57" s="257"/>
      <c r="BH57" s="257"/>
      <c r="BI57" s="257"/>
      <c r="BJ57" s="260"/>
      <c r="BK57" s="260"/>
      <c r="BL57" s="260"/>
      <c r="BM57" s="260"/>
      <c r="BN57" s="260"/>
      <c r="BO57" s="260"/>
      <c r="BP57" s="260"/>
      <c r="BQ57" s="260"/>
      <c r="BR57" s="260"/>
      <c r="BS57" s="260"/>
      <c r="BT57" s="260"/>
      <c r="BU57" s="260"/>
      <c r="BV57" s="257"/>
      <c r="BW57" s="257"/>
      <c r="BX57" s="257"/>
      <c r="BY57" s="257"/>
      <c r="BZ57" s="257"/>
      <c r="CA57" s="257"/>
      <c r="CB57" s="257"/>
      <c r="CC57" s="257"/>
      <c r="CD57" s="257"/>
      <c r="CE57" s="257"/>
      <c r="CF57" s="257"/>
      <c r="CG57" s="257"/>
      <c r="CH57" s="260"/>
      <c r="CI57" s="260"/>
      <c r="CJ57" s="260"/>
      <c r="CK57" s="260"/>
      <c r="CL57" s="260"/>
      <c r="CM57" s="260"/>
      <c r="CN57" s="260"/>
      <c r="CO57" s="260"/>
      <c r="CP57" s="260"/>
      <c r="CQ57" s="260"/>
      <c r="CR57" s="260"/>
      <c r="CS57" s="260"/>
    </row>
    <row r="58" spans="1:97" s="63" customFormat="1" ht="15" hidden="1">
      <c r="A58" s="129">
        <v>45</v>
      </c>
      <c r="B58" s="136"/>
      <c r="C58"/>
      <c r="D58"/>
      <c r="E58" s="130"/>
      <c r="F58" s="132"/>
      <c r="G58" s="133"/>
      <c r="H58" s="133"/>
      <c r="I58" s="133"/>
      <c r="J58" s="133"/>
      <c r="K58" s="134"/>
      <c r="L58" s="78">
        <f t="shared" si="6"/>
      </c>
      <c r="M58" s="79">
        <f t="shared" si="7"/>
      </c>
      <c r="N58" s="73">
        <f>IF(K58="",(DATEVALUE("10/1/2007")),K58)</f>
        <v>39356</v>
      </c>
      <c r="O58" s="74">
        <f t="shared" si="9"/>
        <v>39356</v>
      </c>
      <c r="P58" s="74">
        <f t="shared" si="10"/>
        <v>39356</v>
      </c>
      <c r="Q58" s="74">
        <f t="shared" si="11"/>
        <v>39356</v>
      </c>
      <c r="R58" s="74">
        <f t="shared" si="12"/>
        <v>39356</v>
      </c>
      <c r="S58" s="201"/>
      <c r="T58" s="350"/>
      <c r="U58" s="198"/>
      <c r="V58" s="198"/>
      <c r="W58" s="198"/>
      <c r="X58" s="199"/>
      <c r="Y58" s="200"/>
      <c r="Z58" s="200"/>
      <c r="AA58" s="200"/>
      <c r="AB58" s="200"/>
      <c r="AC58" s="200"/>
      <c r="AD58" s="200"/>
      <c r="AE58" s="200"/>
      <c r="AF58" s="200"/>
      <c r="AG58" s="200"/>
      <c r="AH58" s="200"/>
      <c r="AI58" s="200"/>
      <c r="AJ58" s="200"/>
      <c r="AK58" s="200"/>
      <c r="AL58" s="200"/>
      <c r="AM58" s="200"/>
      <c r="AN58" s="200"/>
      <c r="AO58" s="200"/>
      <c r="AP58" s="200"/>
      <c r="AQ58" s="200"/>
      <c r="AR58" s="200"/>
      <c r="AS58" s="274"/>
      <c r="AT58" s="275"/>
      <c r="AU58" s="275"/>
      <c r="AV58" s="65"/>
      <c r="AX58" s="257"/>
      <c r="AY58" s="257"/>
      <c r="AZ58" s="257"/>
      <c r="BA58" s="257"/>
      <c r="BB58" s="257"/>
      <c r="BC58" s="257"/>
      <c r="BD58" s="257"/>
      <c r="BE58" s="257"/>
      <c r="BF58" s="257"/>
      <c r="BG58" s="257"/>
      <c r="BH58" s="257"/>
      <c r="BI58" s="257"/>
      <c r="BJ58" s="260"/>
      <c r="BK58" s="260"/>
      <c r="BL58" s="260"/>
      <c r="BM58" s="260"/>
      <c r="BN58" s="260"/>
      <c r="BO58" s="260"/>
      <c r="BP58" s="260"/>
      <c r="BQ58" s="260"/>
      <c r="BR58" s="260"/>
      <c r="BS58" s="260"/>
      <c r="BT58" s="260"/>
      <c r="BU58" s="260"/>
      <c r="BV58" s="257"/>
      <c r="BW58" s="257"/>
      <c r="BX58" s="257"/>
      <c r="BY58" s="257"/>
      <c r="BZ58" s="257"/>
      <c r="CA58" s="257"/>
      <c r="CB58" s="257"/>
      <c r="CC58" s="257"/>
      <c r="CD58" s="257"/>
      <c r="CE58" s="257"/>
      <c r="CF58" s="257"/>
      <c r="CG58" s="257"/>
      <c r="CH58" s="260"/>
      <c r="CI58" s="260"/>
      <c r="CJ58" s="260"/>
      <c r="CK58" s="260"/>
      <c r="CL58" s="260"/>
      <c r="CM58" s="260"/>
      <c r="CN58" s="260"/>
      <c r="CO58" s="260"/>
      <c r="CP58" s="260"/>
      <c r="CQ58" s="260"/>
      <c r="CR58" s="260"/>
      <c r="CS58" s="260"/>
    </row>
    <row r="59" spans="1:97" s="63" customFormat="1" ht="15" hidden="1">
      <c r="A59" s="129">
        <v>46</v>
      </c>
      <c r="B59" s="139"/>
      <c r="C59"/>
      <c r="D59"/>
      <c r="E59" s="130"/>
      <c r="F59" s="132"/>
      <c r="G59" s="133"/>
      <c r="H59" s="133"/>
      <c r="I59" s="133"/>
      <c r="J59" s="133"/>
      <c r="K59" s="134"/>
      <c r="L59" s="78">
        <f t="shared" si="6"/>
      </c>
      <c r="M59" s="79">
        <f t="shared" si="7"/>
      </c>
      <c r="N59" s="73">
        <f>IF(K59="",(DATEVALUE("10/1/2007")),K59)</f>
        <v>39356</v>
      </c>
      <c r="O59" s="74">
        <f t="shared" si="9"/>
        <v>39356</v>
      </c>
      <c r="P59" s="74">
        <f t="shared" si="10"/>
        <v>39356</v>
      </c>
      <c r="Q59" s="74">
        <f t="shared" si="11"/>
        <v>39356</v>
      </c>
      <c r="R59" s="74">
        <f t="shared" si="12"/>
        <v>39356</v>
      </c>
      <c r="S59" s="137"/>
      <c r="T59" s="350"/>
      <c r="U59" s="198"/>
      <c r="V59" s="198"/>
      <c r="W59" s="198"/>
      <c r="X59" s="199"/>
      <c r="Y59" s="200"/>
      <c r="Z59" s="200"/>
      <c r="AA59" s="200"/>
      <c r="AB59" s="200"/>
      <c r="AC59" s="200"/>
      <c r="AD59" s="200"/>
      <c r="AE59" s="200"/>
      <c r="AF59" s="200"/>
      <c r="AG59" s="200"/>
      <c r="AH59" s="200"/>
      <c r="AI59" s="200"/>
      <c r="AJ59" s="200"/>
      <c r="AK59" s="200"/>
      <c r="AL59" s="200"/>
      <c r="AM59" s="200"/>
      <c r="AN59" s="200"/>
      <c r="AO59" s="200"/>
      <c r="AP59" s="200"/>
      <c r="AQ59" s="200"/>
      <c r="AR59" s="200"/>
      <c r="AS59" s="274"/>
      <c r="AT59" s="275"/>
      <c r="AU59" s="275"/>
      <c r="AV59" s="66"/>
      <c r="AW59" s="67"/>
      <c r="AX59" s="257"/>
      <c r="AY59" s="257"/>
      <c r="AZ59" s="257"/>
      <c r="BA59" s="257"/>
      <c r="BB59" s="257"/>
      <c r="BC59" s="257"/>
      <c r="BD59" s="257"/>
      <c r="BE59" s="257"/>
      <c r="BF59" s="257"/>
      <c r="BG59" s="257"/>
      <c r="BH59" s="257"/>
      <c r="BI59" s="257"/>
      <c r="BJ59" s="260"/>
      <c r="BK59" s="260"/>
      <c r="BL59" s="260"/>
      <c r="BM59" s="260"/>
      <c r="BN59" s="260"/>
      <c r="BO59" s="260"/>
      <c r="BP59" s="260"/>
      <c r="BQ59" s="260"/>
      <c r="BR59" s="260"/>
      <c r="BS59" s="260"/>
      <c r="BT59" s="260"/>
      <c r="BU59" s="260"/>
      <c r="BV59" s="257"/>
      <c r="BW59" s="257"/>
      <c r="BX59" s="257"/>
      <c r="BY59" s="257"/>
      <c r="BZ59" s="257"/>
      <c r="CA59" s="257"/>
      <c r="CB59" s="257"/>
      <c r="CC59" s="257"/>
      <c r="CD59" s="257"/>
      <c r="CE59" s="257"/>
      <c r="CF59" s="257"/>
      <c r="CG59" s="257"/>
      <c r="CH59" s="260"/>
      <c r="CI59" s="260"/>
      <c r="CJ59" s="260"/>
      <c r="CK59" s="260"/>
      <c r="CL59" s="260"/>
      <c r="CM59" s="260"/>
      <c r="CN59" s="260"/>
      <c r="CO59" s="260"/>
      <c r="CP59" s="260"/>
      <c r="CQ59" s="260"/>
      <c r="CR59" s="260"/>
      <c r="CS59" s="260"/>
    </row>
    <row r="60" spans="1:97" s="31" customFormat="1" ht="14.25">
      <c r="A60" s="140"/>
      <c r="B60" s="140"/>
      <c r="C60" s="140"/>
      <c r="D60" s="140"/>
      <c r="E60" s="140"/>
      <c r="F60" s="141"/>
      <c r="G60" s="142"/>
      <c r="H60" s="142"/>
      <c r="I60" s="142"/>
      <c r="J60" s="142"/>
      <c r="K60" s="134"/>
      <c r="L60" s="78">
        <f>IF(F60="","",IF(K60="",MAX(N60:R60),K60))</f>
      </c>
      <c r="M60" s="79">
        <f>IF(F60="","",+L60+(F60*7/5))</f>
      </c>
      <c r="N60" s="73">
        <f>IF(K60="",(DATEVALUE("10/1/2007")),K60)</f>
        <v>39356</v>
      </c>
      <c r="O60" s="74">
        <f t="shared" si="9"/>
        <v>39356</v>
      </c>
      <c r="P60" s="74">
        <f t="shared" si="10"/>
        <v>39356</v>
      </c>
      <c r="Q60" s="74">
        <f t="shared" si="11"/>
        <v>39356</v>
      </c>
      <c r="R60" s="74">
        <f t="shared" si="12"/>
        <v>39356</v>
      </c>
      <c r="S60" s="137"/>
      <c r="T60" s="350"/>
      <c r="U60" s="198"/>
      <c r="V60" s="198"/>
      <c r="W60" s="198"/>
      <c r="X60" s="199"/>
      <c r="Y60" s="200"/>
      <c r="Z60" s="200"/>
      <c r="AA60" s="200"/>
      <c r="AB60" s="200"/>
      <c r="AC60" s="200"/>
      <c r="AD60" s="200"/>
      <c r="AE60" s="200"/>
      <c r="AF60" s="200"/>
      <c r="AG60" s="200"/>
      <c r="AH60" s="200"/>
      <c r="AI60" s="200"/>
      <c r="AJ60" s="200"/>
      <c r="AK60" s="200"/>
      <c r="AL60" s="200"/>
      <c r="AM60" s="200"/>
      <c r="AN60" s="200"/>
      <c r="AO60" s="200"/>
      <c r="AP60" s="200"/>
      <c r="AQ60" s="200"/>
      <c r="AR60" s="200"/>
      <c r="AS60" s="274"/>
      <c r="AT60" s="276"/>
      <c r="AU60" s="276"/>
      <c r="AV60" s="36"/>
      <c r="AX60" s="257"/>
      <c r="AY60" s="257"/>
      <c r="AZ60" s="257"/>
      <c r="BA60" s="257"/>
      <c r="BB60" s="257"/>
      <c r="BC60" s="257"/>
      <c r="BD60" s="257"/>
      <c r="BE60" s="257"/>
      <c r="BF60" s="257"/>
      <c r="BG60" s="257"/>
      <c r="BH60" s="257"/>
      <c r="BI60" s="257"/>
      <c r="BJ60" s="260"/>
      <c r="BK60" s="260"/>
      <c r="BL60" s="260"/>
      <c r="BM60" s="260"/>
      <c r="BN60" s="260"/>
      <c r="BO60" s="260"/>
      <c r="BP60" s="260"/>
      <c r="BQ60" s="260"/>
      <c r="BR60" s="260"/>
      <c r="BS60" s="260"/>
      <c r="BT60" s="260"/>
      <c r="BU60" s="260"/>
      <c r="BV60" s="257"/>
      <c r="BW60" s="257"/>
      <c r="BX60" s="257"/>
      <c r="BY60" s="257"/>
      <c r="BZ60" s="257"/>
      <c r="CA60" s="257"/>
      <c r="CB60" s="257"/>
      <c r="CC60" s="257"/>
      <c r="CD60" s="257"/>
      <c r="CE60" s="257"/>
      <c r="CF60" s="257"/>
      <c r="CG60" s="257"/>
      <c r="CH60" s="260"/>
      <c r="CI60" s="260"/>
      <c r="CJ60" s="260"/>
      <c r="CK60" s="260"/>
      <c r="CL60" s="260"/>
      <c r="CM60" s="260"/>
      <c r="CN60" s="260"/>
      <c r="CO60" s="260"/>
      <c r="CP60" s="260"/>
      <c r="CQ60" s="260"/>
      <c r="CR60" s="260"/>
      <c r="CS60" s="260"/>
    </row>
    <row r="61" spans="1:59" s="35" customFormat="1" ht="8.25" customHeight="1">
      <c r="A61" s="124"/>
      <c r="B61" s="124"/>
      <c r="C61" s="124"/>
      <c r="D61" s="124"/>
      <c r="E61" s="124"/>
      <c r="F61" s="143"/>
      <c r="G61" s="142"/>
      <c r="H61" s="142"/>
      <c r="I61" s="142"/>
      <c r="J61" s="142"/>
      <c r="K61" s="142"/>
      <c r="L61" s="71"/>
      <c r="M61" s="71"/>
      <c r="N61" s="232"/>
      <c r="O61" s="232"/>
      <c r="P61" s="232"/>
      <c r="Q61" s="232"/>
      <c r="R61" s="232"/>
      <c r="S61" s="124"/>
      <c r="T61" s="351"/>
      <c r="U61" s="202"/>
      <c r="V61" s="203"/>
      <c r="W61" s="202"/>
      <c r="X61" s="204"/>
      <c r="Y61" s="205"/>
      <c r="Z61" s="205"/>
      <c r="AA61" s="205"/>
      <c r="AB61" s="205"/>
      <c r="AC61" s="205"/>
      <c r="AD61" s="205"/>
      <c r="AE61" s="205"/>
      <c r="AF61" s="205"/>
      <c r="AG61" s="205"/>
      <c r="AH61" s="205"/>
      <c r="AI61" s="205"/>
      <c r="AJ61" s="205"/>
      <c r="AK61" s="205"/>
      <c r="AL61" s="205"/>
      <c r="AM61" s="205"/>
      <c r="AN61" s="205"/>
      <c r="AO61" s="205"/>
      <c r="AP61" s="205"/>
      <c r="AQ61" s="205"/>
      <c r="AR61" s="205"/>
      <c r="AS61" s="249"/>
      <c r="AT61" s="246"/>
      <c r="AU61" s="246"/>
      <c r="AV61" s="38"/>
      <c r="AX61" s="34"/>
      <c r="AY61" s="34"/>
      <c r="AZ61" s="34"/>
      <c r="BA61" s="34"/>
      <c r="BB61" s="34"/>
      <c r="BC61" s="34"/>
      <c r="BD61" s="34"/>
      <c r="BE61" s="34"/>
      <c r="BF61" s="34"/>
      <c r="BG61" s="34"/>
    </row>
    <row r="62" spans="1:59" s="39" customFormat="1" ht="14.25">
      <c r="A62" s="144"/>
      <c r="B62" s="144"/>
      <c r="C62" s="145" t="s">
        <v>109</v>
      </c>
      <c r="D62" s="145"/>
      <c r="E62" s="145"/>
      <c r="F62" s="146"/>
      <c r="G62" s="147"/>
      <c r="H62" s="147"/>
      <c r="I62" s="147"/>
      <c r="J62" s="147"/>
      <c r="K62" s="147"/>
      <c r="L62" s="80"/>
      <c r="M62" s="80"/>
      <c r="N62" s="68"/>
      <c r="O62" s="68"/>
      <c r="P62" s="68"/>
      <c r="Q62" s="68"/>
      <c r="R62" s="68"/>
      <c r="S62" s="206"/>
      <c r="T62" s="352">
        <f>SUM(T3:T61)</f>
        <v>388.186</v>
      </c>
      <c r="U62" s="207">
        <f aca="true" t="shared" si="15" ref="U62:AQ62">SUM(U10:U61)</f>
        <v>0</v>
      </c>
      <c r="V62" s="207">
        <f t="shared" si="15"/>
        <v>0</v>
      </c>
      <c r="W62" s="207">
        <f t="shared" si="15"/>
        <v>0</v>
      </c>
      <c r="X62" s="207">
        <f t="shared" si="15"/>
        <v>0</v>
      </c>
      <c r="Y62" s="385">
        <f t="shared" si="15"/>
        <v>0</v>
      </c>
      <c r="Z62" s="385">
        <f t="shared" si="15"/>
        <v>480</v>
      </c>
      <c r="AA62" s="385">
        <f t="shared" si="15"/>
        <v>0</v>
      </c>
      <c r="AB62" s="385">
        <f t="shared" si="15"/>
        <v>0</v>
      </c>
      <c r="AC62" s="385">
        <f t="shared" si="15"/>
        <v>0</v>
      </c>
      <c r="AD62" s="385">
        <f t="shared" si="15"/>
        <v>0</v>
      </c>
      <c r="AE62" s="385">
        <f t="shared" si="15"/>
        <v>2440</v>
      </c>
      <c r="AF62" s="385">
        <f t="shared" si="15"/>
        <v>0</v>
      </c>
      <c r="AG62" s="385">
        <f t="shared" si="15"/>
        <v>11900</v>
      </c>
      <c r="AH62" s="385">
        <f t="shared" si="15"/>
        <v>1270</v>
      </c>
      <c r="AI62" s="385">
        <f t="shared" si="15"/>
        <v>0</v>
      </c>
      <c r="AJ62" s="385">
        <f t="shared" si="15"/>
        <v>0</v>
      </c>
      <c r="AK62" s="385">
        <f t="shared" si="15"/>
        <v>1320</v>
      </c>
      <c r="AL62" s="385">
        <f t="shared" si="15"/>
        <v>0</v>
      </c>
      <c r="AM62" s="208">
        <f t="shared" si="15"/>
        <v>0</v>
      </c>
      <c r="AN62" s="208">
        <f t="shared" si="15"/>
        <v>0</v>
      </c>
      <c r="AO62" s="208">
        <f t="shared" si="15"/>
        <v>0</v>
      </c>
      <c r="AP62" s="208">
        <f t="shared" si="15"/>
        <v>0</v>
      </c>
      <c r="AQ62" s="208">
        <f t="shared" si="15"/>
        <v>0</v>
      </c>
      <c r="AR62" s="208"/>
      <c r="AS62" s="250"/>
      <c r="AT62" s="144"/>
      <c r="AU62" s="144"/>
      <c r="AW62" s="31"/>
      <c r="AX62" s="34"/>
      <c r="AY62" s="34"/>
      <c r="AZ62" s="34"/>
      <c r="BA62" s="34"/>
      <c r="BB62" s="34"/>
      <c r="BC62" s="34"/>
      <c r="BD62" s="34"/>
      <c r="BE62" s="34"/>
      <c r="BF62" s="34"/>
      <c r="BG62" s="34"/>
    </row>
    <row r="63" spans="1:59" s="37" customFormat="1" ht="15" thickBot="1">
      <c r="A63" s="148"/>
      <c r="B63" s="148"/>
      <c r="C63" s="148"/>
      <c r="D63" s="148"/>
      <c r="E63" s="148"/>
      <c r="F63" s="149"/>
      <c r="G63" s="142"/>
      <c r="H63" s="142"/>
      <c r="I63" s="142"/>
      <c r="J63" s="142"/>
      <c r="K63" s="142"/>
      <c r="L63" s="71"/>
      <c r="M63" s="71"/>
      <c r="N63" s="232"/>
      <c r="O63" s="232"/>
      <c r="P63" s="232"/>
      <c r="Q63" s="232"/>
      <c r="R63" s="232"/>
      <c r="S63" s="148"/>
      <c r="T63" s="353"/>
      <c r="U63" s="209"/>
      <c r="V63" s="210"/>
      <c r="W63" s="209"/>
      <c r="X63" s="209"/>
      <c r="Y63" s="211"/>
      <c r="Z63" s="211"/>
      <c r="AA63" s="211"/>
      <c r="AB63" s="211"/>
      <c r="AC63" s="211"/>
      <c r="AD63" s="211"/>
      <c r="AE63" s="211"/>
      <c r="AF63" s="211"/>
      <c r="AG63" s="211"/>
      <c r="AH63" s="211"/>
      <c r="AI63" s="211"/>
      <c r="AJ63" s="211"/>
      <c r="AK63" s="211"/>
      <c r="AL63" s="211"/>
      <c r="AM63" s="211"/>
      <c r="AN63" s="211"/>
      <c r="AO63" s="211"/>
      <c r="AP63" s="211"/>
      <c r="AQ63" s="211"/>
      <c r="AR63" s="211"/>
      <c r="AS63" s="211"/>
      <c r="AT63" s="148"/>
      <c r="AU63" s="148"/>
      <c r="AW63" s="31"/>
      <c r="AX63" s="34"/>
      <c r="AY63" s="34"/>
      <c r="AZ63" s="34"/>
      <c r="BA63" s="34"/>
      <c r="BB63" s="34"/>
      <c r="BC63" s="34"/>
      <c r="BD63" s="34"/>
      <c r="BE63" s="34"/>
      <c r="BF63" s="34"/>
      <c r="BG63" s="34"/>
    </row>
    <row r="64" spans="1:59" s="43" customFormat="1" ht="16.5" thickBot="1">
      <c r="A64" s="150"/>
      <c r="B64" s="151" t="s">
        <v>60</v>
      </c>
      <c r="C64" s="152"/>
      <c r="D64" s="153"/>
      <c r="E64" s="153"/>
      <c r="F64" s="154">
        <f>SUM(T64:AQ64)</f>
        <v>2182.8480080000004</v>
      </c>
      <c r="G64" s="155"/>
      <c r="H64" s="155"/>
      <c r="I64" s="155"/>
      <c r="J64" s="155"/>
      <c r="K64" s="155"/>
      <c r="L64" s="81"/>
      <c r="M64" s="81"/>
      <c r="N64" s="233"/>
      <c r="O64" s="233"/>
      <c r="P64" s="233"/>
      <c r="Q64" s="233"/>
      <c r="R64" s="233"/>
      <c r="S64" s="150"/>
      <c r="T64" s="354">
        <f>+T62*T9</f>
        <v>457.28310799999997</v>
      </c>
      <c r="U64" s="212">
        <f>+U62*U9</f>
        <v>0</v>
      </c>
      <c r="V64" s="212">
        <f>+V62*V9</f>
        <v>0</v>
      </c>
      <c r="W64" s="212">
        <f>+W62*W9</f>
        <v>0</v>
      </c>
      <c r="X64" s="212">
        <f>+X62*X9</f>
        <v>0</v>
      </c>
      <c r="Y64" s="212">
        <f aca="true" t="shared" si="16" ref="Y64:AQ64">(+Y62*Y9)/1000</f>
        <v>0</v>
      </c>
      <c r="Z64" s="212">
        <f t="shared" si="16"/>
        <v>57.024</v>
      </c>
      <c r="AA64" s="212">
        <f t="shared" si="16"/>
        <v>0</v>
      </c>
      <c r="AB64" s="212">
        <f t="shared" si="16"/>
        <v>0</v>
      </c>
      <c r="AC64" s="212">
        <f t="shared" si="16"/>
        <v>0</v>
      </c>
      <c r="AD64" s="212">
        <f t="shared" si="16"/>
        <v>0</v>
      </c>
      <c r="AE64" s="212">
        <f t="shared" si="16"/>
        <v>367.4884</v>
      </c>
      <c r="AF64" s="212">
        <f t="shared" si="16"/>
        <v>0</v>
      </c>
      <c r="AG64" s="212">
        <f t="shared" si="16"/>
        <v>993.888</v>
      </c>
      <c r="AH64" s="212">
        <f t="shared" si="16"/>
        <v>189.4205</v>
      </c>
      <c r="AI64" s="212">
        <f t="shared" si="16"/>
        <v>0</v>
      </c>
      <c r="AJ64" s="212">
        <f t="shared" si="16"/>
        <v>0</v>
      </c>
      <c r="AK64" s="212">
        <f t="shared" si="16"/>
        <v>117.744</v>
      </c>
      <c r="AL64" s="212">
        <f t="shared" si="16"/>
        <v>0</v>
      </c>
      <c r="AM64" s="212">
        <f t="shared" si="16"/>
        <v>0</v>
      </c>
      <c r="AN64" s="212">
        <f t="shared" si="16"/>
        <v>0</v>
      </c>
      <c r="AO64" s="212">
        <f t="shared" si="16"/>
        <v>0</v>
      </c>
      <c r="AP64" s="212">
        <f t="shared" si="16"/>
        <v>0</v>
      </c>
      <c r="AQ64" s="212">
        <f t="shared" si="16"/>
        <v>0</v>
      </c>
      <c r="AR64" s="212"/>
      <c r="AS64" s="209"/>
      <c r="AT64" s="150"/>
      <c r="AU64" s="150"/>
      <c r="AW64" s="31"/>
      <c r="AX64" s="34"/>
      <c r="AY64" s="34"/>
      <c r="AZ64" s="34"/>
      <c r="BA64" s="34"/>
      <c r="BB64" s="34"/>
      <c r="BC64" s="34"/>
      <c r="BD64" s="34"/>
      <c r="BE64" s="34"/>
      <c r="BF64" s="34"/>
      <c r="BG64" s="34"/>
    </row>
    <row r="65" spans="1:59" s="43" customFormat="1" ht="15.75">
      <c r="A65" s="150"/>
      <c r="B65" s="156" t="s">
        <v>110</v>
      </c>
      <c r="C65" s="150"/>
      <c r="D65" s="150"/>
      <c r="E65" s="150"/>
      <c r="F65" s="149"/>
      <c r="G65" s="157"/>
      <c r="H65" s="157"/>
      <c r="I65" s="157"/>
      <c r="J65" s="157"/>
      <c r="K65" s="157"/>
      <c r="L65" s="81"/>
      <c r="M65" s="81"/>
      <c r="N65" s="233"/>
      <c r="O65" s="233"/>
      <c r="P65" s="233"/>
      <c r="Q65" s="233"/>
      <c r="R65" s="233"/>
      <c r="S65" s="150"/>
      <c r="T65" s="355"/>
      <c r="U65" s="150"/>
      <c r="V65" s="213"/>
      <c r="W65" s="150"/>
      <c r="X65" s="150"/>
      <c r="Y65" s="150"/>
      <c r="Z65" s="150"/>
      <c r="AA65" s="150"/>
      <c r="AB65" s="150"/>
      <c r="AC65" s="150"/>
      <c r="AE65" s="369"/>
      <c r="AF65" s="369"/>
      <c r="AG65" s="369"/>
      <c r="AH65" s="369"/>
      <c r="AI65" s="364"/>
      <c r="AJ65" s="364"/>
      <c r="AK65" s="364"/>
      <c r="AL65" s="364"/>
      <c r="AM65" s="364"/>
      <c r="AN65" s="364"/>
      <c r="AO65" s="364"/>
      <c r="AP65" s="364"/>
      <c r="AQ65" s="364"/>
      <c r="AR65" s="364"/>
      <c r="AS65" s="364"/>
      <c r="AT65" s="365"/>
      <c r="AU65" s="365"/>
      <c r="AV65" s="370"/>
      <c r="AW65" s="370"/>
      <c r="AX65" s="34"/>
      <c r="AY65" s="34"/>
      <c r="AZ65" s="34"/>
      <c r="BA65" s="34"/>
      <c r="BB65" s="34"/>
      <c r="BC65" s="34"/>
      <c r="BD65" s="34"/>
      <c r="BE65" s="34"/>
      <c r="BF65" s="34"/>
      <c r="BG65" s="34"/>
    </row>
    <row r="66" spans="1:59" s="43" customFormat="1" ht="16.5" thickBot="1">
      <c r="A66" s="150"/>
      <c r="B66" s="156"/>
      <c r="C66" s="150"/>
      <c r="D66" s="150"/>
      <c r="E66" s="150"/>
      <c r="F66" s="149"/>
      <c r="G66" s="157"/>
      <c r="H66" s="157"/>
      <c r="I66" s="157"/>
      <c r="J66" s="157"/>
      <c r="K66" s="157"/>
      <c r="L66" s="81"/>
      <c r="M66" s="81"/>
      <c r="N66" s="233"/>
      <c r="O66" s="233"/>
      <c r="P66" s="233"/>
      <c r="Q66" s="233"/>
      <c r="R66" s="233"/>
      <c r="S66" s="150"/>
      <c r="T66" s="355"/>
      <c r="U66" s="150"/>
      <c r="V66" s="213"/>
      <c r="W66" s="150"/>
      <c r="X66" s="150"/>
      <c r="Y66" s="150"/>
      <c r="Z66" s="150"/>
      <c r="AA66" s="150"/>
      <c r="AB66" s="150"/>
      <c r="AC66" s="150"/>
      <c r="AE66" s="369"/>
      <c r="AF66" s="369"/>
      <c r="AG66" s="369"/>
      <c r="AH66" s="369"/>
      <c r="AI66" s="364"/>
      <c r="AJ66" s="364"/>
      <c r="AK66" s="364"/>
      <c r="AL66" s="364"/>
      <c r="AM66" s="364"/>
      <c r="AN66" s="364"/>
      <c r="AO66" s="364"/>
      <c r="AP66" s="364"/>
      <c r="AQ66" s="364"/>
      <c r="AR66" s="364"/>
      <c r="AS66" s="364"/>
      <c r="AT66" s="365"/>
      <c r="AU66" s="365"/>
      <c r="AV66" s="370"/>
      <c r="AW66" s="370"/>
      <c r="AX66" s="34"/>
      <c r="AY66" s="34"/>
      <c r="AZ66" s="34"/>
      <c r="BA66" s="34"/>
      <c r="BB66" s="34"/>
      <c r="BC66" s="34"/>
      <c r="BD66" s="34"/>
      <c r="BE66" s="34"/>
      <c r="BF66" s="34"/>
      <c r="BG66" s="34"/>
    </row>
    <row r="67" spans="1:59" s="43" customFormat="1" ht="16.5" thickBot="1">
      <c r="A67" s="150"/>
      <c r="B67" s="156"/>
      <c r="C67" s="150"/>
      <c r="D67" s="150"/>
      <c r="E67" s="150"/>
      <c r="F67" s="149"/>
      <c r="G67" s="157"/>
      <c r="H67" s="157"/>
      <c r="I67" s="157"/>
      <c r="J67" s="157"/>
      <c r="K67" s="157"/>
      <c r="L67" s="81"/>
      <c r="M67" s="81"/>
      <c r="N67" s="233"/>
      <c r="O67" s="233"/>
      <c r="P67" s="233"/>
      <c r="Q67" s="233"/>
      <c r="R67" s="233"/>
      <c r="S67" s="150"/>
      <c r="T67" s="355"/>
      <c r="U67" s="150"/>
      <c r="V67" s="374" t="s">
        <v>126</v>
      </c>
      <c r="W67" s="376"/>
      <c r="X67" s="377"/>
      <c r="Y67" s="376"/>
      <c r="Z67" s="376"/>
      <c r="AA67" s="376"/>
      <c r="AB67" s="376"/>
      <c r="AC67" s="376"/>
      <c r="AD67" s="378"/>
      <c r="AE67" s="379"/>
      <c r="AF67" s="379"/>
      <c r="AG67" s="379"/>
      <c r="AH67" s="379"/>
      <c r="AI67" s="386"/>
      <c r="AJ67" s="387"/>
      <c r="AK67" s="364"/>
      <c r="AL67" s="364"/>
      <c r="AM67" s="364"/>
      <c r="AN67" s="364"/>
      <c r="AO67" s="364"/>
      <c r="AP67" s="364"/>
      <c r="AQ67" s="364"/>
      <c r="AR67" s="364"/>
      <c r="AS67" s="364"/>
      <c r="AT67" s="365"/>
      <c r="AU67" s="365"/>
      <c r="AV67" s="370"/>
      <c r="AW67" s="370"/>
      <c r="AX67" s="34"/>
      <c r="AY67" s="34"/>
      <c r="AZ67" s="34"/>
      <c r="BA67" s="34"/>
      <c r="BB67" s="34"/>
      <c r="BC67" s="34"/>
      <c r="BD67" s="34"/>
      <c r="BE67" s="34"/>
      <c r="BF67" s="34"/>
      <c r="BG67" s="34"/>
    </row>
    <row r="68" spans="1:59" s="44" customFormat="1" ht="15">
      <c r="A68" s="158"/>
      <c r="B68" s="159" t="s">
        <v>76</v>
      </c>
      <c r="C68" s="160"/>
      <c r="D68" s="375"/>
      <c r="E68" s="160"/>
      <c r="F68" s="399" t="s">
        <v>75</v>
      </c>
      <c r="G68" s="163"/>
      <c r="H68" s="163"/>
      <c r="I68" s="163"/>
      <c r="J68" s="163"/>
      <c r="K68" s="163"/>
      <c r="L68" s="82"/>
      <c r="M68" s="373"/>
      <c r="N68" s="234"/>
      <c r="O68" s="234"/>
      <c r="P68" s="234"/>
      <c r="Q68" s="234"/>
      <c r="R68" s="234"/>
      <c r="S68" s="214"/>
      <c r="T68" s="356"/>
      <c r="U68" s="158"/>
      <c r="V68" s="215" t="s">
        <v>127</v>
      </c>
      <c r="W68" s="380"/>
      <c r="X68" s="381"/>
      <c r="Y68" s="380"/>
      <c r="Z68" s="380"/>
      <c r="AA68" s="380"/>
      <c r="AB68" s="380"/>
      <c r="AC68" s="380"/>
      <c r="AD68" s="382"/>
      <c r="AE68" s="216"/>
      <c r="AF68" s="216"/>
      <c r="AG68" s="216"/>
      <c r="AH68" s="216"/>
      <c r="AI68" s="217"/>
      <c r="AJ68" s="388"/>
      <c r="AK68" s="251"/>
      <c r="AL68" s="251"/>
      <c r="AM68" s="251"/>
      <c r="AN68" s="251"/>
      <c r="AO68" s="251"/>
      <c r="AP68" s="251"/>
      <c r="AQ68" s="251"/>
      <c r="AR68" s="251"/>
      <c r="AS68" s="251"/>
      <c r="AT68" s="247"/>
      <c r="AU68" s="247"/>
      <c r="AV68" s="371"/>
      <c r="AW68" s="371"/>
      <c r="AX68" s="34"/>
      <c r="AY68" s="34"/>
      <c r="AZ68" s="34"/>
      <c r="BA68" s="34"/>
      <c r="BB68" s="34"/>
      <c r="BC68" s="34"/>
      <c r="BD68" s="34"/>
      <c r="BE68" s="34"/>
      <c r="BF68" s="34"/>
      <c r="BG68" s="34"/>
    </row>
    <row r="69" spans="1:50" s="1" customFormat="1" ht="15.75">
      <c r="A69" s="161"/>
      <c r="B69" s="393" t="s">
        <v>71</v>
      </c>
      <c r="C69" s="368"/>
      <c r="D69" s="368"/>
      <c r="E69" s="162"/>
      <c r="F69" s="400">
        <v>3</v>
      </c>
      <c r="G69" s="163"/>
      <c r="H69" s="163"/>
      <c r="I69" s="163"/>
      <c r="J69" s="163"/>
      <c r="K69" s="163"/>
      <c r="L69" s="82"/>
      <c r="M69" s="368"/>
      <c r="N69" s="235"/>
      <c r="O69" s="235"/>
      <c r="P69" s="235"/>
      <c r="Q69" s="235"/>
      <c r="R69" s="235"/>
      <c r="S69" s="214"/>
      <c r="T69" s="357"/>
      <c r="U69" s="161"/>
      <c r="V69" s="215" t="s">
        <v>128</v>
      </c>
      <c r="W69" s="380"/>
      <c r="X69" s="380"/>
      <c r="Y69" s="380"/>
      <c r="Z69" s="380"/>
      <c r="AA69" s="380"/>
      <c r="AB69" s="380"/>
      <c r="AC69" s="380"/>
      <c r="AD69" s="382"/>
      <c r="AE69" s="216"/>
      <c r="AF69" s="216"/>
      <c r="AG69" s="216"/>
      <c r="AH69" s="219"/>
      <c r="AI69" s="220"/>
      <c r="AJ69" s="389"/>
      <c r="AK69" s="251"/>
      <c r="AL69" s="251"/>
      <c r="AM69" s="251"/>
      <c r="AN69" s="251"/>
      <c r="AO69" s="251"/>
      <c r="AP69" s="251"/>
      <c r="AQ69" s="251"/>
      <c r="AR69" s="251"/>
      <c r="AS69" s="251"/>
      <c r="AT69" s="247"/>
      <c r="AU69" s="247"/>
      <c r="AV69" s="371"/>
      <c r="AW69" s="371"/>
      <c r="AX69" s="34"/>
    </row>
    <row r="70" spans="1:50" s="1" customFormat="1" ht="15.75">
      <c r="A70" s="161"/>
      <c r="B70" s="393" t="s">
        <v>72</v>
      </c>
      <c r="C70" s="368"/>
      <c r="D70" s="368"/>
      <c r="E70" s="162"/>
      <c r="F70" s="400">
        <v>5</v>
      </c>
      <c r="G70" s="164"/>
      <c r="H70" s="164"/>
      <c r="I70" s="164"/>
      <c r="J70" s="164"/>
      <c r="K70" s="164"/>
      <c r="L70" s="83"/>
      <c r="M70" s="368"/>
      <c r="N70" s="235"/>
      <c r="O70" s="235"/>
      <c r="P70" s="235"/>
      <c r="Q70" s="235"/>
      <c r="R70" s="235"/>
      <c r="S70" s="218"/>
      <c r="T70" s="357"/>
      <c r="U70" s="161"/>
      <c r="V70" s="215" t="s">
        <v>129</v>
      </c>
      <c r="W70" s="380"/>
      <c r="X70" s="380"/>
      <c r="Y70" s="380"/>
      <c r="Z70" s="380"/>
      <c r="AA70" s="380"/>
      <c r="AB70" s="380"/>
      <c r="AC70" s="380"/>
      <c r="AD70" s="382"/>
      <c r="AE70" s="216"/>
      <c r="AF70" s="216"/>
      <c r="AG70" s="216"/>
      <c r="AH70" s="219"/>
      <c r="AI70" s="221"/>
      <c r="AJ70" s="390"/>
      <c r="AK70" s="252"/>
      <c r="AL70" s="252"/>
      <c r="AM70" s="252"/>
      <c r="AN70" s="252"/>
      <c r="AO70" s="252"/>
      <c r="AP70" s="252"/>
      <c r="AQ70" s="252"/>
      <c r="AR70" s="252"/>
      <c r="AS70" s="252"/>
      <c r="AT70" s="247"/>
      <c r="AU70" s="247"/>
      <c r="AV70" s="371"/>
      <c r="AW70" s="371"/>
      <c r="AX70" s="34"/>
    </row>
    <row r="71" spans="1:50" s="1" customFormat="1" ht="15.75">
      <c r="A71" s="161"/>
      <c r="B71" s="393" t="s">
        <v>73</v>
      </c>
      <c r="C71" s="368"/>
      <c r="D71" s="368"/>
      <c r="E71" s="162"/>
      <c r="F71" s="400">
        <v>8</v>
      </c>
      <c r="G71" s="163"/>
      <c r="H71" s="163"/>
      <c r="I71" s="163"/>
      <c r="J71" s="163"/>
      <c r="K71" s="163"/>
      <c r="L71" s="82"/>
      <c r="M71" s="368"/>
      <c r="N71" s="235"/>
      <c r="O71" s="235"/>
      <c r="P71" s="235"/>
      <c r="Q71" s="235"/>
      <c r="R71" s="235"/>
      <c r="S71" s="214"/>
      <c r="T71" s="357"/>
      <c r="U71" s="161"/>
      <c r="V71" s="215" t="s">
        <v>130</v>
      </c>
      <c r="W71" s="380"/>
      <c r="X71" s="380"/>
      <c r="Y71" s="380"/>
      <c r="Z71" s="380"/>
      <c r="AA71" s="380"/>
      <c r="AB71" s="380"/>
      <c r="AC71" s="380"/>
      <c r="AD71" s="382"/>
      <c r="AE71" s="216"/>
      <c r="AF71" s="216"/>
      <c r="AG71" s="216"/>
      <c r="AH71" s="219"/>
      <c r="AI71" s="222"/>
      <c r="AJ71" s="391"/>
      <c r="AK71" s="253"/>
      <c r="AL71" s="253"/>
      <c r="AM71" s="253"/>
      <c r="AN71" s="253"/>
      <c r="AO71" s="253"/>
      <c r="AP71" s="253"/>
      <c r="AQ71" s="253"/>
      <c r="AR71" s="253"/>
      <c r="AS71" s="253"/>
      <c r="AT71" s="247"/>
      <c r="AU71" s="247"/>
      <c r="AV71" s="371"/>
      <c r="AW71" s="371"/>
      <c r="AX71" s="34"/>
    </row>
    <row r="72" spans="1:50" s="1" customFormat="1" ht="16.5" thickBot="1">
      <c r="A72" s="161"/>
      <c r="B72" s="394" t="s">
        <v>74</v>
      </c>
      <c r="C72" s="395"/>
      <c r="D72" s="395"/>
      <c r="E72" s="396"/>
      <c r="F72" s="401">
        <v>9</v>
      </c>
      <c r="G72" s="163"/>
      <c r="H72" s="163"/>
      <c r="I72" s="163"/>
      <c r="J72" s="163"/>
      <c r="K72" s="163"/>
      <c r="L72" s="82"/>
      <c r="M72" s="368"/>
      <c r="N72" s="235"/>
      <c r="O72" s="235"/>
      <c r="P72" s="235"/>
      <c r="Q72" s="235"/>
      <c r="R72" s="235"/>
      <c r="S72" s="214"/>
      <c r="T72" s="357"/>
      <c r="U72" s="161"/>
      <c r="V72" s="215" t="s">
        <v>131</v>
      </c>
      <c r="W72" s="380"/>
      <c r="X72" s="380"/>
      <c r="Y72" s="380"/>
      <c r="Z72" s="380"/>
      <c r="AA72" s="380"/>
      <c r="AB72" s="380"/>
      <c r="AC72" s="380"/>
      <c r="AD72" s="382"/>
      <c r="AE72" s="216"/>
      <c r="AF72" s="216"/>
      <c r="AG72" s="216"/>
      <c r="AH72" s="219"/>
      <c r="AI72" s="222"/>
      <c r="AJ72" s="391"/>
      <c r="AK72" s="254"/>
      <c r="AL72" s="254"/>
      <c r="AM72" s="254"/>
      <c r="AN72" s="254"/>
      <c r="AO72" s="254"/>
      <c r="AP72" s="254"/>
      <c r="AQ72" s="254"/>
      <c r="AR72" s="254"/>
      <c r="AS72" s="254"/>
      <c r="AT72" s="248"/>
      <c r="AU72" s="248"/>
      <c r="AV72" s="372"/>
      <c r="AW72" s="372"/>
      <c r="AX72" s="34"/>
    </row>
    <row r="73" spans="1:50" s="1" customFormat="1" ht="15">
      <c r="A73" s="161"/>
      <c r="B73" s="165"/>
      <c r="C73" s="165"/>
      <c r="D73" s="368"/>
      <c r="E73" s="165"/>
      <c r="F73" s="166"/>
      <c r="G73" s="167"/>
      <c r="H73" s="167"/>
      <c r="I73" s="167"/>
      <c r="J73" s="167"/>
      <c r="K73" s="167"/>
      <c r="L73" s="84"/>
      <c r="M73" s="84"/>
      <c r="N73" s="236"/>
      <c r="O73" s="236"/>
      <c r="P73" s="236"/>
      <c r="Q73" s="236"/>
      <c r="R73" s="236"/>
      <c r="S73" s="165"/>
      <c r="T73" s="357"/>
      <c r="U73" s="161"/>
      <c r="V73" s="215" t="s">
        <v>132</v>
      </c>
      <c r="W73" s="380"/>
      <c r="X73" s="380"/>
      <c r="Y73" s="380"/>
      <c r="Z73" s="380"/>
      <c r="AA73" s="380"/>
      <c r="AB73" s="380"/>
      <c r="AC73" s="380"/>
      <c r="AD73" s="382"/>
      <c r="AE73" s="216"/>
      <c r="AF73" s="216"/>
      <c r="AG73" s="216"/>
      <c r="AH73" s="219"/>
      <c r="AI73" s="222"/>
      <c r="AJ73" s="391"/>
      <c r="AK73" s="254"/>
      <c r="AL73" s="254"/>
      <c r="AM73" s="254"/>
      <c r="AN73" s="254"/>
      <c r="AO73" s="254"/>
      <c r="AP73" s="254"/>
      <c r="AQ73" s="254"/>
      <c r="AR73" s="254"/>
      <c r="AS73" s="254"/>
      <c r="AT73" s="248"/>
      <c r="AU73" s="248"/>
      <c r="AV73" s="372"/>
      <c r="AW73" s="372"/>
      <c r="AX73" s="34"/>
    </row>
    <row r="74" spans="1:50" s="1" customFormat="1" ht="15">
      <c r="A74" s="161"/>
      <c r="B74" s="366"/>
      <c r="C74" s="165"/>
      <c r="D74" s="165"/>
      <c r="E74" s="165"/>
      <c r="F74" s="166"/>
      <c r="G74" s="167"/>
      <c r="H74" s="167"/>
      <c r="I74" s="167"/>
      <c r="J74" s="167"/>
      <c r="K74" s="167"/>
      <c r="L74" s="84"/>
      <c r="M74" s="84"/>
      <c r="N74" s="236"/>
      <c r="O74" s="236"/>
      <c r="P74" s="236"/>
      <c r="Q74" s="236"/>
      <c r="R74" s="236"/>
      <c r="S74" s="165"/>
      <c r="T74" s="357"/>
      <c r="U74" s="161"/>
      <c r="V74" s="215" t="s">
        <v>133</v>
      </c>
      <c r="W74" s="380"/>
      <c r="X74" s="380"/>
      <c r="Y74" s="380"/>
      <c r="Z74" s="380"/>
      <c r="AA74" s="380"/>
      <c r="AB74" s="380"/>
      <c r="AC74" s="380"/>
      <c r="AD74" s="382"/>
      <c r="AE74" s="216"/>
      <c r="AF74" s="216"/>
      <c r="AG74" s="216"/>
      <c r="AH74" s="219"/>
      <c r="AI74" s="222"/>
      <c r="AJ74" s="391"/>
      <c r="AK74" s="254"/>
      <c r="AL74" s="254"/>
      <c r="AM74" s="254"/>
      <c r="AN74" s="254"/>
      <c r="AO74" s="254"/>
      <c r="AP74" s="254"/>
      <c r="AQ74" s="254"/>
      <c r="AR74" s="254"/>
      <c r="AS74" s="254"/>
      <c r="AT74" s="248"/>
      <c r="AU74" s="248"/>
      <c r="AV74" s="372"/>
      <c r="AW74" s="372"/>
      <c r="AX74" s="34"/>
    </row>
    <row r="75" spans="1:50" s="1" customFormat="1" ht="15">
      <c r="A75" s="161"/>
      <c r="B75" s="161"/>
      <c r="C75" s="165"/>
      <c r="D75" s="165"/>
      <c r="E75" s="165"/>
      <c r="F75" s="166"/>
      <c r="G75" s="167"/>
      <c r="H75" s="167"/>
      <c r="I75" s="167"/>
      <c r="J75" s="167"/>
      <c r="K75" s="167"/>
      <c r="L75" s="84"/>
      <c r="M75" s="84"/>
      <c r="N75" s="236"/>
      <c r="O75" s="236"/>
      <c r="P75" s="236"/>
      <c r="Q75" s="236"/>
      <c r="R75" s="236"/>
      <c r="S75" s="165"/>
      <c r="T75" s="357"/>
      <c r="U75" s="161"/>
      <c r="V75" s="215" t="s">
        <v>135</v>
      </c>
      <c r="W75" s="380"/>
      <c r="X75" s="380"/>
      <c r="Y75" s="380"/>
      <c r="Z75" s="380"/>
      <c r="AA75" s="380"/>
      <c r="AB75" s="380"/>
      <c r="AC75" s="380"/>
      <c r="AD75" s="382"/>
      <c r="AE75" s="216"/>
      <c r="AF75" s="216"/>
      <c r="AG75" s="216"/>
      <c r="AH75" s="219"/>
      <c r="AI75" s="222"/>
      <c r="AJ75" s="391"/>
      <c r="AK75" s="254"/>
      <c r="AL75" s="254"/>
      <c r="AM75" s="254"/>
      <c r="AN75" s="254"/>
      <c r="AO75" s="254"/>
      <c r="AP75" s="254"/>
      <c r="AQ75" s="254"/>
      <c r="AR75" s="254"/>
      <c r="AS75" s="254"/>
      <c r="AT75" s="248"/>
      <c r="AU75" s="248"/>
      <c r="AV75" s="372"/>
      <c r="AW75" s="372"/>
      <c r="AX75" s="34"/>
    </row>
    <row r="76" spans="1:50" s="1" customFormat="1" ht="15.75" thickBot="1">
      <c r="A76" s="161"/>
      <c r="B76" s="161"/>
      <c r="C76" s="165"/>
      <c r="D76" s="165"/>
      <c r="E76" s="165"/>
      <c r="F76" s="166"/>
      <c r="G76" s="167"/>
      <c r="H76" s="167"/>
      <c r="I76" s="167"/>
      <c r="J76" s="167"/>
      <c r="K76" s="167"/>
      <c r="L76" s="84"/>
      <c r="M76" s="84"/>
      <c r="N76" s="236"/>
      <c r="O76" s="236"/>
      <c r="P76" s="236"/>
      <c r="Q76" s="236"/>
      <c r="R76" s="236"/>
      <c r="S76" s="165"/>
      <c r="T76" s="357"/>
      <c r="U76" s="161"/>
      <c r="V76" s="223" t="s">
        <v>134</v>
      </c>
      <c r="W76" s="383"/>
      <c r="X76" s="383"/>
      <c r="Y76" s="383"/>
      <c r="Z76" s="383"/>
      <c r="AA76" s="383"/>
      <c r="AB76" s="383"/>
      <c r="AC76" s="383"/>
      <c r="AD76" s="383"/>
      <c r="AE76" s="383"/>
      <c r="AF76" s="383"/>
      <c r="AG76" s="383"/>
      <c r="AH76" s="383"/>
      <c r="AI76" s="383"/>
      <c r="AJ76" s="384"/>
      <c r="AK76" s="254"/>
      <c r="AL76" s="254"/>
      <c r="AM76" s="254"/>
      <c r="AN76" s="254"/>
      <c r="AO76" s="254"/>
      <c r="AP76" s="254"/>
      <c r="AQ76" s="254"/>
      <c r="AR76" s="254"/>
      <c r="AS76" s="254"/>
      <c r="AT76" s="248"/>
      <c r="AU76" s="248"/>
      <c r="AV76" s="372"/>
      <c r="AW76" s="372"/>
      <c r="AX76" s="34"/>
    </row>
    <row r="77" spans="1:50" s="1" customFormat="1" ht="15">
      <c r="A77" s="161"/>
      <c r="B77" s="161"/>
      <c r="C77" s="165"/>
      <c r="D77" s="165"/>
      <c r="E77" s="165"/>
      <c r="F77" s="166"/>
      <c r="G77" s="167"/>
      <c r="H77" s="167"/>
      <c r="I77" s="167"/>
      <c r="J77" s="167"/>
      <c r="K77" s="167"/>
      <c r="L77" s="84"/>
      <c r="M77" s="84"/>
      <c r="N77" s="236"/>
      <c r="O77" s="236"/>
      <c r="P77" s="236"/>
      <c r="Q77" s="236"/>
      <c r="R77" s="236"/>
      <c r="S77" s="165"/>
      <c r="T77" s="357"/>
      <c r="U77" s="161"/>
      <c r="AK77" s="367"/>
      <c r="AL77" s="367"/>
      <c r="AM77" s="367"/>
      <c r="AN77" s="367"/>
      <c r="AO77" s="367"/>
      <c r="AP77" s="367"/>
      <c r="AQ77" s="367"/>
      <c r="AR77" s="367"/>
      <c r="AS77" s="367"/>
      <c r="AT77" s="367"/>
      <c r="AU77" s="367"/>
      <c r="AV77" s="373"/>
      <c r="AW77" s="373"/>
      <c r="AX77" s="34"/>
    </row>
    <row r="78" spans="1:50" s="42" customFormat="1" ht="15.75">
      <c r="A78" s="168"/>
      <c r="B78" s="168"/>
      <c r="C78" s="168"/>
      <c r="D78" s="168"/>
      <c r="E78" s="168"/>
      <c r="F78" s="141"/>
      <c r="G78" s="157"/>
      <c r="H78" s="157"/>
      <c r="I78" s="157"/>
      <c r="J78" s="157"/>
      <c r="K78" s="157"/>
      <c r="L78" s="81"/>
      <c r="M78" s="81"/>
      <c r="N78" s="233"/>
      <c r="O78" s="233"/>
      <c r="P78" s="233"/>
      <c r="Q78" s="233"/>
      <c r="R78" s="233"/>
      <c r="S78" s="168"/>
      <c r="T78" s="358"/>
      <c r="U78" s="168"/>
      <c r="V78" s="224"/>
      <c r="W78" s="168"/>
      <c r="X78" s="168"/>
      <c r="Y78" s="168"/>
      <c r="Z78" s="168"/>
      <c r="AA78" s="168"/>
      <c r="AB78" s="168"/>
      <c r="AC78" s="168"/>
      <c r="AD78" s="168"/>
      <c r="AE78" s="168"/>
      <c r="AF78" s="168"/>
      <c r="AG78" s="168"/>
      <c r="AH78" s="168"/>
      <c r="AI78" s="168"/>
      <c r="AJ78" s="168"/>
      <c r="AK78" s="168"/>
      <c r="AL78" s="168"/>
      <c r="AM78" s="168"/>
      <c r="AN78" s="168"/>
      <c r="AO78" s="168"/>
      <c r="AP78" s="168"/>
      <c r="AQ78" s="168"/>
      <c r="AR78" s="168"/>
      <c r="AS78" s="150"/>
      <c r="AT78" s="150"/>
      <c r="AU78" s="150"/>
      <c r="AX78" s="34"/>
    </row>
    <row r="79" spans="12:13" ht="15">
      <c r="L79" s="8"/>
      <c r="M79" s="8"/>
    </row>
    <row r="80" spans="12:49" ht="15">
      <c r="L80" s="8"/>
      <c r="M80" s="8"/>
      <c r="AC80" s="225"/>
      <c r="AD80" s="225"/>
      <c r="AE80" s="225"/>
      <c r="AF80" s="225"/>
      <c r="AG80" s="225"/>
      <c r="AH80" s="225"/>
      <c r="AI80" s="225"/>
      <c r="AJ80" s="225"/>
      <c r="AK80" s="225"/>
      <c r="AL80" s="225"/>
      <c r="AM80" s="225"/>
      <c r="AN80" s="225"/>
      <c r="AO80" s="225"/>
      <c r="AP80" s="225"/>
      <c r="AQ80" s="225"/>
      <c r="AR80" s="225"/>
      <c r="AS80" s="225"/>
      <c r="AT80" s="225"/>
      <c r="AU80" s="225"/>
      <c r="AV80" s="54"/>
      <c r="AW80" s="60"/>
    </row>
    <row r="81" spans="12:49" ht="15">
      <c r="L81" s="8"/>
      <c r="M81" s="8"/>
      <c r="AV81" s="5"/>
      <c r="AW81" s="5"/>
    </row>
    <row r="82" spans="1:49" ht="15">
      <c r="A82" s="171"/>
      <c r="F82" s="172"/>
      <c r="G82" s="173"/>
      <c r="H82" s="173"/>
      <c r="I82" s="173"/>
      <c r="L82" s="85"/>
      <c r="M82" s="85"/>
      <c r="AV82" s="5"/>
      <c r="AW82" s="61"/>
    </row>
    <row r="83" spans="1:49" ht="15">
      <c r="A83" s="171"/>
      <c r="F83" s="172"/>
      <c r="G83" s="174"/>
      <c r="L83" s="78"/>
      <c r="M83" s="86"/>
      <c r="N83" s="238"/>
      <c r="O83" s="239"/>
      <c r="P83" s="239"/>
      <c r="Q83" s="239"/>
      <c r="R83" s="239"/>
      <c r="AV83" s="5"/>
      <c r="AW83" s="61"/>
    </row>
    <row r="84" spans="1:49" ht="15">
      <c r="A84" s="171"/>
      <c r="F84" s="172"/>
      <c r="G84" s="174"/>
      <c r="L84" s="78"/>
      <c r="M84" s="86"/>
      <c r="N84" s="238"/>
      <c r="O84" s="239"/>
      <c r="P84" s="239"/>
      <c r="Q84" s="239"/>
      <c r="R84" s="239"/>
      <c r="AV84" s="5"/>
      <c r="AW84" s="61"/>
    </row>
    <row r="85" spans="1:49" ht="15">
      <c r="A85" s="171"/>
      <c r="F85" s="172"/>
      <c r="G85" s="174"/>
      <c r="L85" s="78"/>
      <c r="M85" s="86"/>
      <c r="N85" s="238"/>
      <c r="O85" s="239"/>
      <c r="P85" s="239"/>
      <c r="Q85" s="239"/>
      <c r="R85" s="239"/>
      <c r="AV85" s="5"/>
      <c r="AW85" s="61"/>
    </row>
    <row r="86" spans="1:49" ht="15">
      <c r="A86" s="171"/>
      <c r="F86" s="172"/>
      <c r="G86" s="174"/>
      <c r="L86" s="78"/>
      <c r="M86" s="86"/>
      <c r="N86" s="238"/>
      <c r="O86" s="239"/>
      <c r="P86" s="239"/>
      <c r="Q86" s="239"/>
      <c r="R86" s="239"/>
      <c r="AV86" s="5"/>
      <c r="AW86" s="61"/>
    </row>
    <row r="87" spans="1:49" ht="15">
      <c r="A87" s="171"/>
      <c r="F87" s="172"/>
      <c r="G87" s="174"/>
      <c r="L87" s="78"/>
      <c r="M87" s="86"/>
      <c r="N87" s="238"/>
      <c r="O87" s="239"/>
      <c r="P87" s="239"/>
      <c r="Q87" s="239"/>
      <c r="R87" s="239"/>
      <c r="AV87" s="5"/>
      <c r="AW87" s="61"/>
    </row>
    <row r="88" spans="1:49" ht="15">
      <c r="A88" s="171"/>
      <c r="F88" s="172"/>
      <c r="G88" s="174"/>
      <c r="L88" s="78"/>
      <c r="M88" s="86"/>
      <c r="N88" s="238"/>
      <c r="O88" s="239"/>
      <c r="P88" s="239"/>
      <c r="Q88" s="239"/>
      <c r="R88" s="239"/>
      <c r="AV88" s="5"/>
      <c r="AW88" s="61"/>
    </row>
    <row r="89" spans="1:49" ht="15">
      <c r="A89" s="171"/>
      <c r="F89" s="172"/>
      <c r="G89" s="174"/>
      <c r="L89" s="78"/>
      <c r="M89" s="86"/>
      <c r="N89" s="238"/>
      <c r="O89" s="239"/>
      <c r="P89" s="239"/>
      <c r="Q89" s="239"/>
      <c r="R89" s="239"/>
      <c r="AV89" s="5"/>
      <c r="AW89" s="61"/>
    </row>
    <row r="90" spans="1:49" ht="15">
      <c r="A90" s="171"/>
      <c r="F90" s="172"/>
      <c r="G90" s="174"/>
      <c r="L90" s="78"/>
      <c r="M90" s="86"/>
      <c r="N90" s="238"/>
      <c r="O90" s="239"/>
      <c r="P90" s="239"/>
      <c r="Q90" s="239"/>
      <c r="R90" s="239"/>
      <c r="AV90" s="5"/>
      <c r="AW90" s="61"/>
    </row>
    <row r="91" spans="1:49" ht="15">
      <c r="A91" s="171"/>
      <c r="F91" s="172"/>
      <c r="G91" s="174"/>
      <c r="L91" s="78"/>
      <c r="M91" s="86"/>
      <c r="N91" s="238"/>
      <c r="O91" s="239"/>
      <c r="P91" s="239"/>
      <c r="Q91" s="239"/>
      <c r="R91" s="239"/>
      <c r="AV91" s="5"/>
      <c r="AW91" s="5"/>
    </row>
    <row r="92" spans="12:49" ht="15">
      <c r="L92" s="8"/>
      <c r="M92" s="8"/>
      <c r="AV92" s="62"/>
      <c r="AW92" s="61"/>
    </row>
    <row r="93" spans="12:13" ht="15">
      <c r="L93" s="8"/>
      <c r="M93" s="8"/>
    </row>
    <row r="94" spans="12:13" ht="15">
      <c r="L94" s="8"/>
      <c r="M94" s="8"/>
    </row>
    <row r="95" spans="12:13" ht="15">
      <c r="L95" s="8"/>
      <c r="M95" s="8"/>
    </row>
    <row r="96" spans="12:13" ht="15">
      <c r="L96" s="8"/>
      <c r="M96" s="8"/>
    </row>
    <row r="97" spans="12:13" ht="15">
      <c r="L97" s="8"/>
      <c r="M97" s="8"/>
    </row>
    <row r="98" spans="12:13" ht="15">
      <c r="L98" s="8"/>
      <c r="M98" s="8"/>
    </row>
    <row r="99" spans="12:13" ht="15">
      <c r="L99" s="8"/>
      <c r="M99" s="8"/>
    </row>
    <row r="100" spans="12:13" ht="15">
      <c r="L100" s="8"/>
      <c r="M100" s="8"/>
    </row>
    <row r="101" spans="12:13" ht="15">
      <c r="L101" s="8"/>
      <c r="M101" s="8"/>
    </row>
    <row r="102" spans="12:13" ht="15">
      <c r="L102" s="8"/>
      <c r="M102" s="8"/>
    </row>
    <row r="103" spans="12:13" ht="15">
      <c r="L103" s="8"/>
      <c r="M103" s="8"/>
    </row>
    <row r="104" spans="12:13" ht="15">
      <c r="L104" s="8"/>
      <c r="M104" s="8"/>
    </row>
    <row r="105" spans="12:13" ht="15">
      <c r="L105" s="8"/>
      <c r="M105" s="8"/>
    </row>
    <row r="106" spans="12:13" ht="15">
      <c r="L106" s="8"/>
      <c r="M106" s="8"/>
    </row>
    <row r="107" spans="12:13" ht="15">
      <c r="L107" s="8"/>
      <c r="M107" s="8"/>
    </row>
    <row r="108" spans="12:13" ht="15">
      <c r="L108" s="8"/>
      <c r="M108" s="8"/>
    </row>
    <row r="109" spans="12:13" ht="15">
      <c r="L109" s="8"/>
      <c r="M109" s="8"/>
    </row>
    <row r="110" spans="12:13" ht="15">
      <c r="L110" s="8"/>
      <c r="M110" s="8"/>
    </row>
    <row r="111" spans="12:13" ht="15">
      <c r="L111" s="8"/>
      <c r="M111" s="8"/>
    </row>
    <row r="112" spans="12:13" ht="15">
      <c r="L112" s="8"/>
      <c r="M112" s="8"/>
    </row>
    <row r="113" spans="12:13" ht="15">
      <c r="L113" s="8"/>
      <c r="M113" s="8"/>
    </row>
    <row r="114" spans="12:13" ht="15">
      <c r="L114" s="8"/>
      <c r="M114" s="8"/>
    </row>
    <row r="115" spans="12:13" ht="15">
      <c r="L115" s="8"/>
      <c r="M115" s="8"/>
    </row>
    <row r="116" spans="12:13" ht="15">
      <c r="L116" s="8"/>
      <c r="M116" s="8"/>
    </row>
    <row r="117" spans="12:13" ht="15">
      <c r="L117" s="8"/>
      <c r="M117" s="8"/>
    </row>
    <row r="118" spans="12:13" ht="15">
      <c r="L118" s="8"/>
      <c r="M118" s="8"/>
    </row>
    <row r="119" spans="12:13" ht="15">
      <c r="L119" s="8"/>
      <c r="M119" s="8"/>
    </row>
    <row r="120" spans="12:13" ht="15">
      <c r="L120" s="8"/>
      <c r="M120" s="8"/>
    </row>
    <row r="121" spans="12:13" ht="15">
      <c r="L121" s="8"/>
      <c r="M121" s="8"/>
    </row>
    <row r="122" spans="12:13" ht="15">
      <c r="L122" s="8"/>
      <c r="M122" s="8"/>
    </row>
    <row r="123" spans="12:13" ht="15">
      <c r="L123" s="8"/>
      <c r="M123" s="8"/>
    </row>
    <row r="124" spans="12:13" ht="15">
      <c r="L124" s="8"/>
      <c r="M124" s="8"/>
    </row>
    <row r="125" spans="12:13" ht="15">
      <c r="L125" s="8"/>
      <c r="M125" s="8"/>
    </row>
    <row r="126" spans="12:13" ht="15">
      <c r="L126" s="8"/>
      <c r="M126" s="8"/>
    </row>
    <row r="127" spans="12:13" ht="15">
      <c r="L127" s="8"/>
      <c r="M127" s="8"/>
    </row>
    <row r="128" spans="12:13" ht="15">
      <c r="L128" s="8"/>
      <c r="M128" s="8"/>
    </row>
    <row r="129" spans="12:13" ht="15">
      <c r="L129" s="8"/>
      <c r="M129" s="8"/>
    </row>
    <row r="130" spans="12:13" ht="15">
      <c r="L130" s="8"/>
      <c r="M130" s="8"/>
    </row>
    <row r="131" spans="12:13" ht="15">
      <c r="L131" s="8"/>
      <c r="M131" s="8"/>
    </row>
    <row r="132" spans="12:13" ht="15">
      <c r="L132" s="8"/>
      <c r="M132" s="8"/>
    </row>
    <row r="133" spans="12:13" ht="15">
      <c r="L133" s="8"/>
      <c r="M133" s="8"/>
    </row>
    <row r="134" spans="12:13" ht="15">
      <c r="L134" s="8"/>
      <c r="M134" s="8"/>
    </row>
    <row r="135" spans="12:13" ht="15">
      <c r="L135" s="8"/>
      <c r="M135" s="8"/>
    </row>
    <row r="136" spans="12:13" ht="15">
      <c r="L136" s="8"/>
      <c r="M136" s="8"/>
    </row>
    <row r="137" spans="12:13" ht="15">
      <c r="L137" s="8"/>
      <c r="M137" s="8"/>
    </row>
    <row r="138" spans="12:13" ht="15">
      <c r="L138" s="8"/>
      <c r="M138" s="8"/>
    </row>
    <row r="139" spans="12:13" ht="15">
      <c r="L139" s="8"/>
      <c r="M139" s="8"/>
    </row>
    <row r="140" spans="12:13" ht="15">
      <c r="L140" s="8"/>
      <c r="M140" s="8"/>
    </row>
    <row r="141" spans="12:13" ht="15">
      <c r="L141" s="8"/>
      <c r="M141" s="8"/>
    </row>
    <row r="142" spans="12:13" ht="15">
      <c r="L142" s="8"/>
      <c r="M142" s="8"/>
    </row>
    <row r="143" spans="12:13" ht="15">
      <c r="L143" s="8"/>
      <c r="M143" s="8"/>
    </row>
    <row r="144" spans="12:13" ht="15">
      <c r="L144" s="8"/>
      <c r="M144" s="8"/>
    </row>
    <row r="145" spans="12:13" ht="15">
      <c r="L145" s="8"/>
      <c r="M145" s="8"/>
    </row>
    <row r="146" spans="12:13" ht="15">
      <c r="L146" s="8"/>
      <c r="M146" s="8"/>
    </row>
    <row r="147" spans="12:13" ht="15">
      <c r="L147" s="8"/>
      <c r="M147" s="8"/>
    </row>
    <row r="148" spans="12:13" ht="15">
      <c r="L148" s="8"/>
      <c r="M148" s="8"/>
    </row>
    <row r="149" spans="12:13" ht="15">
      <c r="L149" s="8"/>
      <c r="M149" s="8"/>
    </row>
    <row r="150" spans="12:13" ht="15">
      <c r="L150" s="8"/>
      <c r="M150" s="8"/>
    </row>
    <row r="151" spans="12:13" ht="15">
      <c r="L151" s="8"/>
      <c r="M151" s="8"/>
    </row>
    <row r="152" spans="12:13" ht="15">
      <c r="L152" s="8"/>
      <c r="M152" s="8"/>
    </row>
    <row r="153" spans="12:13" ht="15">
      <c r="L153" s="8"/>
      <c r="M153" s="8"/>
    </row>
    <row r="154" spans="12:13" ht="15">
      <c r="L154" s="8"/>
      <c r="M154" s="8"/>
    </row>
    <row r="155" spans="12:13" ht="15">
      <c r="L155" s="8"/>
      <c r="M155" s="8"/>
    </row>
    <row r="156" spans="12:13" ht="15">
      <c r="L156" s="8"/>
      <c r="M156" s="8"/>
    </row>
    <row r="157" spans="12:13" ht="15">
      <c r="L157" s="8"/>
      <c r="M157" s="8"/>
    </row>
    <row r="158" spans="12:13" ht="15">
      <c r="L158" s="8"/>
      <c r="M158" s="8"/>
    </row>
    <row r="159" spans="12:13" ht="15">
      <c r="L159" s="8"/>
      <c r="M159" s="8"/>
    </row>
    <row r="160" spans="12:13" ht="15">
      <c r="L160" s="8"/>
      <c r="M160" s="8"/>
    </row>
    <row r="161" spans="12:13" ht="15">
      <c r="L161" s="8"/>
      <c r="M161" s="8"/>
    </row>
    <row r="162" spans="12:13" ht="15">
      <c r="L162" s="8"/>
      <c r="M162" s="8"/>
    </row>
    <row r="163" spans="12:13" ht="15">
      <c r="L163" s="8"/>
      <c r="M163" s="8"/>
    </row>
    <row r="164" spans="12:13" ht="15">
      <c r="L164" s="8"/>
      <c r="M164" s="8"/>
    </row>
    <row r="165" spans="12:13" ht="15">
      <c r="L165" s="8"/>
      <c r="M165" s="8"/>
    </row>
    <row r="166" spans="12:13" ht="15">
      <c r="L166" s="8"/>
      <c r="M166" s="8"/>
    </row>
    <row r="167" spans="12:13" ht="15">
      <c r="L167" s="8"/>
      <c r="M167" s="8"/>
    </row>
    <row r="168" spans="12:13" ht="15">
      <c r="L168" s="8"/>
      <c r="M168" s="8"/>
    </row>
    <row r="169" spans="12:13" ht="15">
      <c r="L169" s="8"/>
      <c r="M169" s="8"/>
    </row>
    <row r="170" spans="12:13" ht="15">
      <c r="L170" s="8"/>
      <c r="M170" s="8"/>
    </row>
    <row r="171" spans="12:13" ht="15">
      <c r="L171" s="8"/>
      <c r="M171" s="8"/>
    </row>
    <row r="172" spans="12:13" ht="15">
      <c r="L172" s="8"/>
      <c r="M172" s="8"/>
    </row>
    <row r="173" spans="12:13" ht="15">
      <c r="L173" s="8"/>
      <c r="M173" s="8"/>
    </row>
    <row r="174" spans="12:13" ht="15">
      <c r="L174" s="8"/>
      <c r="M174" s="8"/>
    </row>
    <row r="175" spans="12:13" ht="15">
      <c r="L175" s="8"/>
      <c r="M175" s="8"/>
    </row>
    <row r="176" spans="12:13" ht="15">
      <c r="L176" s="8"/>
      <c r="M176" s="8"/>
    </row>
    <row r="177" spans="12:13" ht="15">
      <c r="L177" s="8"/>
      <c r="M177" s="8"/>
    </row>
    <row r="178" spans="12:13" ht="15">
      <c r="L178" s="8"/>
      <c r="M178" s="8"/>
    </row>
    <row r="179" spans="12:13" ht="15">
      <c r="L179" s="8"/>
      <c r="M179" s="8"/>
    </row>
    <row r="180" spans="12:13" ht="15">
      <c r="L180" s="8"/>
      <c r="M180" s="8"/>
    </row>
    <row r="181" spans="12:13" ht="15">
      <c r="L181" s="8"/>
      <c r="M181" s="8"/>
    </row>
    <row r="182" spans="12:13" ht="15">
      <c r="L182" s="8"/>
      <c r="M182" s="8"/>
    </row>
    <row r="183" spans="12:13" ht="15">
      <c r="L183" s="8"/>
      <c r="M183" s="8"/>
    </row>
    <row r="184" spans="12:13" ht="15">
      <c r="L184" s="8"/>
      <c r="M184" s="8"/>
    </row>
    <row r="185" spans="12:13" ht="15">
      <c r="L185" s="8"/>
      <c r="M185" s="8"/>
    </row>
    <row r="186" spans="12:13" ht="15">
      <c r="L186" s="8"/>
      <c r="M186" s="8"/>
    </row>
    <row r="187" spans="12:13" ht="15">
      <c r="L187" s="8"/>
      <c r="M187" s="8"/>
    </row>
    <row r="188" spans="12:13" ht="15">
      <c r="L188" s="8"/>
      <c r="M188" s="8"/>
    </row>
    <row r="189" spans="12:13" ht="15">
      <c r="L189" s="8"/>
      <c r="M189" s="8"/>
    </row>
    <row r="190" spans="12:13" ht="15">
      <c r="L190" s="8"/>
      <c r="M190" s="8"/>
    </row>
    <row r="191" spans="12:13" ht="15">
      <c r="L191" s="8"/>
      <c r="M191" s="8"/>
    </row>
    <row r="192" spans="12:13" ht="15">
      <c r="L192" s="8"/>
      <c r="M192" s="8"/>
    </row>
    <row r="193" spans="12:13" ht="15">
      <c r="L193" s="8"/>
      <c r="M193" s="8"/>
    </row>
    <row r="194" spans="12:13" ht="15">
      <c r="L194" s="8"/>
      <c r="M194" s="8"/>
    </row>
    <row r="195" spans="12:13" ht="15">
      <c r="L195" s="8"/>
      <c r="M195" s="8"/>
    </row>
    <row r="196" spans="12:13" ht="15">
      <c r="L196" s="8"/>
      <c r="M196" s="8"/>
    </row>
    <row r="197" spans="12:13" ht="15">
      <c r="L197" s="8"/>
      <c r="M197" s="8"/>
    </row>
    <row r="198" spans="12:13" ht="15">
      <c r="L198" s="8"/>
      <c r="M198" s="8"/>
    </row>
    <row r="199" spans="12:13" ht="15">
      <c r="L199" s="8"/>
      <c r="M199" s="8"/>
    </row>
    <row r="200" spans="12:13" ht="15">
      <c r="L200" s="8"/>
      <c r="M200" s="8"/>
    </row>
    <row r="201" spans="12:13" ht="15">
      <c r="L201" s="8"/>
      <c r="M201" s="8"/>
    </row>
    <row r="202" spans="12:13" ht="15">
      <c r="L202" s="8"/>
      <c r="M202" s="8"/>
    </row>
    <row r="203" spans="12:13" ht="15">
      <c r="L203" s="8"/>
      <c r="M203" s="8"/>
    </row>
    <row r="204" spans="12:13" ht="15">
      <c r="L204" s="8"/>
      <c r="M204" s="8"/>
    </row>
    <row r="205" spans="12:13" ht="15">
      <c r="L205" s="8"/>
      <c r="M205" s="8"/>
    </row>
    <row r="206" spans="12:13" ht="15">
      <c r="L206" s="8"/>
      <c r="M206" s="8"/>
    </row>
    <row r="207" spans="12:13" ht="15">
      <c r="L207" s="8"/>
      <c r="M207" s="8"/>
    </row>
    <row r="208" spans="12:13" ht="15">
      <c r="L208" s="8"/>
      <c r="M208" s="8"/>
    </row>
    <row r="209" spans="12:13" ht="15">
      <c r="L209" s="8"/>
      <c r="M209" s="8"/>
    </row>
    <row r="210" spans="12:13" ht="15">
      <c r="L210" s="8"/>
      <c r="M210" s="8"/>
    </row>
    <row r="211" spans="12:13" ht="15">
      <c r="L211" s="8"/>
      <c r="M211" s="8"/>
    </row>
    <row r="212" spans="12:13" ht="15">
      <c r="L212" s="8"/>
      <c r="M212" s="8"/>
    </row>
    <row r="213" spans="12:13" ht="15">
      <c r="L213" s="8"/>
      <c r="M213" s="8"/>
    </row>
    <row r="214" spans="12:13" ht="15">
      <c r="L214" s="8"/>
      <c r="M214" s="8"/>
    </row>
    <row r="215" spans="12:13" ht="15">
      <c r="L215" s="8"/>
      <c r="M215" s="8"/>
    </row>
    <row r="216" spans="12:13" ht="15">
      <c r="L216" s="8"/>
      <c r="M216" s="8"/>
    </row>
    <row r="217" spans="12:13" ht="15">
      <c r="L217" s="8"/>
      <c r="M217" s="8"/>
    </row>
    <row r="218" spans="12:13" ht="15">
      <c r="L218" s="8"/>
      <c r="M218" s="8"/>
    </row>
    <row r="219" spans="12:13" ht="15">
      <c r="L219" s="8"/>
      <c r="M219" s="8"/>
    </row>
    <row r="220" spans="12:13" ht="15">
      <c r="L220" s="8"/>
      <c r="M220" s="8"/>
    </row>
    <row r="221" spans="12:13" ht="15">
      <c r="L221" s="8"/>
      <c r="M221" s="8"/>
    </row>
    <row r="222" spans="12:13" ht="15">
      <c r="L222" s="8"/>
      <c r="M222" s="8"/>
    </row>
    <row r="223" spans="12:13" ht="15">
      <c r="L223" s="8"/>
      <c r="M223" s="8"/>
    </row>
    <row r="224" spans="12:13" ht="15">
      <c r="L224" s="8"/>
      <c r="M224" s="8"/>
    </row>
    <row r="225" spans="12:13" ht="15">
      <c r="L225" s="8"/>
      <c r="M225" s="8"/>
    </row>
    <row r="226" spans="12:13" ht="15">
      <c r="L226" s="8"/>
      <c r="M226" s="8"/>
    </row>
    <row r="227" spans="12:13" ht="15">
      <c r="L227" s="8"/>
      <c r="M227" s="8"/>
    </row>
    <row r="228" spans="12:13" ht="15">
      <c r="L228" s="8"/>
      <c r="M228" s="8"/>
    </row>
    <row r="229" spans="12:13" ht="15">
      <c r="L229" s="8"/>
      <c r="M229" s="8"/>
    </row>
    <row r="230" spans="12:13" ht="15">
      <c r="L230" s="8"/>
      <c r="M230" s="8"/>
    </row>
    <row r="231" spans="12:13" ht="15">
      <c r="L231" s="8"/>
      <c r="M231" s="8"/>
    </row>
    <row r="232" spans="12:13" ht="15">
      <c r="L232" s="8"/>
      <c r="M232" s="8"/>
    </row>
    <row r="233" spans="12:13" ht="15">
      <c r="L233" s="8"/>
      <c r="M233" s="8"/>
    </row>
    <row r="234" spans="12:13" ht="15">
      <c r="L234" s="8"/>
      <c r="M234" s="8"/>
    </row>
    <row r="235" spans="12:13" ht="15">
      <c r="L235" s="8"/>
      <c r="M235" s="8"/>
    </row>
    <row r="236" spans="12:13" ht="15">
      <c r="L236" s="8"/>
      <c r="M236" s="8"/>
    </row>
    <row r="237" spans="12:13" ht="15">
      <c r="L237" s="8"/>
      <c r="M237" s="8"/>
    </row>
    <row r="238" spans="12:13" ht="15">
      <c r="L238" s="8"/>
      <c r="M238" s="8"/>
    </row>
    <row r="239" spans="12:13" ht="15">
      <c r="L239" s="8"/>
      <c r="M239" s="8"/>
    </row>
    <row r="240" spans="12:13" ht="15">
      <c r="L240" s="8"/>
      <c r="M240" s="8"/>
    </row>
    <row r="241" spans="12:13" ht="15">
      <c r="L241" s="8"/>
      <c r="M241" s="8"/>
    </row>
    <row r="242" spans="12:13" ht="15">
      <c r="L242" s="8"/>
      <c r="M242" s="8"/>
    </row>
    <row r="243" spans="12:13" ht="15">
      <c r="L243" s="8"/>
      <c r="M243" s="8"/>
    </row>
    <row r="244" spans="12:13" ht="15">
      <c r="L244" s="8"/>
      <c r="M244" s="8"/>
    </row>
    <row r="245" spans="12:13" ht="15">
      <c r="L245" s="8"/>
      <c r="M245" s="8"/>
    </row>
    <row r="246" spans="12:13" ht="15">
      <c r="L246" s="8"/>
      <c r="M246" s="8"/>
    </row>
    <row r="247" spans="12:13" ht="15">
      <c r="L247" s="8"/>
      <c r="M247" s="8"/>
    </row>
    <row r="248" spans="12:13" ht="15">
      <c r="L248" s="8"/>
      <c r="M248" s="8"/>
    </row>
    <row r="249" spans="12:13" ht="15">
      <c r="L249" s="8"/>
      <c r="M249" s="8"/>
    </row>
    <row r="250" spans="12:13" ht="15">
      <c r="L250" s="8"/>
      <c r="M250" s="8"/>
    </row>
    <row r="251" spans="12:13" ht="15">
      <c r="L251" s="8"/>
      <c r="M251" s="8"/>
    </row>
    <row r="252" spans="12:13" ht="15">
      <c r="L252" s="8"/>
      <c r="M252" s="8"/>
    </row>
    <row r="253" spans="12:13" ht="15">
      <c r="L253" s="8"/>
      <c r="M253" s="8"/>
    </row>
    <row r="254" spans="12:13" ht="15">
      <c r="L254" s="8"/>
      <c r="M254" s="8"/>
    </row>
    <row r="255" spans="12:13" ht="15">
      <c r="L255" s="8"/>
      <c r="M255" s="8"/>
    </row>
    <row r="256" spans="12:13" ht="15">
      <c r="L256" s="8"/>
      <c r="M256" s="8"/>
    </row>
    <row r="257" spans="12:13" ht="15">
      <c r="L257" s="8"/>
      <c r="M257" s="8"/>
    </row>
    <row r="258" spans="12:13" ht="15">
      <c r="L258" s="8"/>
      <c r="M258" s="8"/>
    </row>
    <row r="259" spans="12:13" ht="15">
      <c r="L259" s="8"/>
      <c r="M259" s="8"/>
    </row>
    <row r="260" spans="12:13" ht="15">
      <c r="L260" s="8"/>
      <c r="M260" s="8"/>
    </row>
    <row r="261" spans="12:13" ht="15">
      <c r="L261" s="8"/>
      <c r="M261" s="8"/>
    </row>
    <row r="262" spans="12:13" ht="15">
      <c r="L262" s="8"/>
      <c r="M262" s="8"/>
    </row>
    <row r="263" spans="12:13" ht="15">
      <c r="L263" s="8"/>
      <c r="M263" s="8"/>
    </row>
    <row r="264" spans="12:13" ht="15">
      <c r="L264" s="8"/>
      <c r="M264" s="8"/>
    </row>
    <row r="265" spans="12:13" ht="15">
      <c r="L265" s="8"/>
      <c r="M265" s="8"/>
    </row>
    <row r="266" spans="12:13" ht="15">
      <c r="L266" s="8"/>
      <c r="M266" s="8"/>
    </row>
    <row r="267" spans="12:13" ht="15">
      <c r="L267" s="8"/>
      <c r="M267" s="8"/>
    </row>
    <row r="268" spans="12:13" ht="15">
      <c r="L268" s="8"/>
      <c r="M268" s="8"/>
    </row>
    <row r="269" spans="12:13" ht="15">
      <c r="L269" s="8"/>
      <c r="M269" s="8"/>
    </row>
    <row r="270" spans="12:13" ht="15">
      <c r="L270" s="8"/>
      <c r="M270" s="8"/>
    </row>
    <row r="271" spans="12:13" ht="15">
      <c r="L271" s="8"/>
      <c r="M271" s="8"/>
    </row>
    <row r="272" spans="12:13" ht="15">
      <c r="L272" s="8"/>
      <c r="M272" s="8"/>
    </row>
    <row r="273" spans="12:13" ht="15">
      <c r="L273" s="8"/>
      <c r="M273" s="8"/>
    </row>
    <row r="274" spans="12:13" ht="15">
      <c r="L274" s="8"/>
      <c r="M274" s="8"/>
    </row>
    <row r="275" spans="12:13" ht="15">
      <c r="L275" s="8"/>
      <c r="M275" s="8"/>
    </row>
    <row r="276" spans="12:13" ht="15">
      <c r="L276" s="8"/>
      <c r="M276" s="8"/>
    </row>
    <row r="277" spans="12:13" ht="15">
      <c r="L277" s="8"/>
      <c r="M277" s="8"/>
    </row>
    <row r="278" spans="12:13" ht="15">
      <c r="L278" s="8"/>
      <c r="M278" s="8"/>
    </row>
    <row r="279" spans="12:13" ht="15">
      <c r="L279" s="8"/>
      <c r="M279" s="8"/>
    </row>
    <row r="280" spans="12:13" ht="15">
      <c r="L280" s="8"/>
      <c r="M280" s="8"/>
    </row>
    <row r="281" spans="12:13" ht="15">
      <c r="L281" s="8"/>
      <c r="M281" s="8"/>
    </row>
    <row r="282" spans="12:13" ht="15">
      <c r="L282" s="8"/>
      <c r="M282" s="8"/>
    </row>
    <row r="283" spans="12:13" ht="15">
      <c r="L283" s="8"/>
      <c r="M283" s="8"/>
    </row>
    <row r="284" spans="12:13" ht="15">
      <c r="L284" s="8"/>
      <c r="M284" s="8"/>
    </row>
    <row r="285" spans="12:13" ht="15">
      <c r="L285" s="8"/>
      <c r="M285" s="8"/>
    </row>
    <row r="286" spans="12:13" ht="15">
      <c r="L286" s="8"/>
      <c r="M286" s="8"/>
    </row>
    <row r="287" spans="12:13" ht="15">
      <c r="L287" s="8"/>
      <c r="M287" s="8"/>
    </row>
    <row r="288" spans="12:13" ht="15">
      <c r="L288" s="8"/>
      <c r="M288" s="8"/>
    </row>
    <row r="289" spans="12:13" ht="15">
      <c r="L289" s="8"/>
      <c r="M289" s="8"/>
    </row>
    <row r="290" spans="12:13" ht="15">
      <c r="L290" s="8"/>
      <c r="M290" s="8"/>
    </row>
    <row r="291" spans="12:13" ht="15">
      <c r="L291" s="8"/>
      <c r="M291" s="8"/>
    </row>
    <row r="292" spans="12:13" ht="15">
      <c r="L292" s="8"/>
      <c r="M292" s="8"/>
    </row>
    <row r="293" spans="12:13" ht="15">
      <c r="L293" s="8"/>
      <c r="M293" s="8"/>
    </row>
    <row r="294" spans="12:13" ht="15">
      <c r="L294" s="8"/>
      <c r="M294" s="8"/>
    </row>
    <row r="295" spans="12:13" ht="15">
      <c r="L295" s="8"/>
      <c r="M295" s="8"/>
    </row>
    <row r="296" spans="12:13" ht="15">
      <c r="L296" s="8"/>
      <c r="M296" s="8"/>
    </row>
    <row r="297" spans="12:13" ht="15">
      <c r="L297" s="8"/>
      <c r="M297" s="8"/>
    </row>
    <row r="298" spans="12:13" ht="15">
      <c r="L298" s="8"/>
      <c r="M298" s="8"/>
    </row>
    <row r="299" spans="12:13" ht="15">
      <c r="L299" s="8"/>
      <c r="M299" s="8"/>
    </row>
    <row r="300" spans="12:13" ht="15">
      <c r="L300" s="8"/>
      <c r="M300" s="8"/>
    </row>
    <row r="301" spans="12:13" ht="15">
      <c r="L301" s="8"/>
      <c r="M301" s="8"/>
    </row>
    <row r="302" spans="12:13" ht="15">
      <c r="L302" s="8"/>
      <c r="M302" s="8"/>
    </row>
    <row r="303" spans="12:13" ht="15">
      <c r="L303" s="8"/>
      <c r="M303" s="8"/>
    </row>
    <row r="304" spans="12:13" ht="15">
      <c r="L304" s="8"/>
      <c r="M304" s="8"/>
    </row>
    <row r="305" spans="12:13" ht="15">
      <c r="L305" s="8"/>
      <c r="M305" s="8"/>
    </row>
    <row r="306" spans="12:13" ht="15">
      <c r="L306" s="8"/>
      <c r="M306" s="8"/>
    </row>
    <row r="307" spans="12:13" ht="15">
      <c r="L307" s="8"/>
      <c r="M307" s="8"/>
    </row>
    <row r="308" spans="12:13" ht="15">
      <c r="L308" s="8"/>
      <c r="M308" s="8"/>
    </row>
    <row r="309" spans="12:13" ht="15">
      <c r="L309" s="8"/>
      <c r="M309" s="8"/>
    </row>
    <row r="310" spans="12:13" ht="15">
      <c r="L310" s="8"/>
      <c r="M310" s="8"/>
    </row>
    <row r="311" spans="12:13" ht="15">
      <c r="L311" s="8"/>
      <c r="M311" s="8"/>
    </row>
    <row r="312" spans="12:13" ht="15">
      <c r="L312" s="8"/>
      <c r="M312" s="8"/>
    </row>
    <row r="313" spans="12:13" ht="15">
      <c r="L313" s="8"/>
      <c r="M313" s="8"/>
    </row>
    <row r="314" spans="12:13" ht="15">
      <c r="L314" s="8"/>
      <c r="M314" s="8"/>
    </row>
    <row r="315" spans="12:13" ht="15">
      <c r="L315" s="8"/>
      <c r="M315" s="8"/>
    </row>
    <row r="316" spans="12:13" ht="15">
      <c r="L316" s="8"/>
      <c r="M316" s="8"/>
    </row>
    <row r="317" spans="12:13" ht="15">
      <c r="L317" s="8"/>
      <c r="M317" s="8"/>
    </row>
    <row r="318" spans="12:13" ht="15">
      <c r="L318" s="8"/>
      <c r="M318" s="8"/>
    </row>
    <row r="319" spans="12:13" ht="15">
      <c r="L319" s="8"/>
      <c r="M319" s="8"/>
    </row>
    <row r="320" spans="12:13" ht="15">
      <c r="L320" s="8"/>
      <c r="M320" s="8"/>
    </row>
    <row r="321" spans="12:13" ht="15">
      <c r="L321" s="8"/>
      <c r="M321" s="8"/>
    </row>
    <row r="322" spans="12:13" ht="15">
      <c r="L322" s="8"/>
      <c r="M322" s="8"/>
    </row>
    <row r="323" spans="12:13" ht="15">
      <c r="L323" s="8"/>
      <c r="M323" s="8"/>
    </row>
    <row r="324" spans="12:13" ht="15">
      <c r="L324" s="8"/>
      <c r="M324" s="8"/>
    </row>
    <row r="325" spans="12:13" ht="15">
      <c r="L325" s="8"/>
      <c r="M325" s="8"/>
    </row>
    <row r="326" spans="12:13" ht="15">
      <c r="L326" s="8"/>
      <c r="M326" s="8"/>
    </row>
    <row r="327" spans="12:13" ht="15">
      <c r="L327" s="8"/>
      <c r="M327" s="8"/>
    </row>
    <row r="328" spans="12:13" ht="15">
      <c r="L328" s="8"/>
      <c r="M328" s="8"/>
    </row>
    <row r="329" spans="12:13" ht="15">
      <c r="L329" s="8"/>
      <c r="M329" s="8"/>
    </row>
    <row r="330" spans="12:13" ht="15">
      <c r="L330" s="8"/>
      <c r="M330" s="8"/>
    </row>
    <row r="331" spans="12:13" ht="15">
      <c r="L331" s="8"/>
      <c r="M331" s="8"/>
    </row>
    <row r="332" spans="12:13" ht="15">
      <c r="L332" s="8"/>
      <c r="M332" s="8"/>
    </row>
    <row r="333" spans="12:13" ht="15">
      <c r="L333" s="8"/>
      <c r="M333" s="8"/>
    </row>
    <row r="334" spans="12:13" ht="15">
      <c r="L334" s="8"/>
      <c r="M334" s="8"/>
    </row>
    <row r="335" spans="12:13" ht="15">
      <c r="L335" s="8"/>
      <c r="M335" s="8"/>
    </row>
    <row r="336" spans="12:13" ht="15">
      <c r="L336" s="8"/>
      <c r="M336" s="8"/>
    </row>
    <row r="337" spans="12:13" ht="15">
      <c r="L337" s="8"/>
      <c r="M337" s="8"/>
    </row>
    <row r="338" spans="12:13" ht="15">
      <c r="L338" s="8"/>
      <c r="M338" s="8"/>
    </row>
    <row r="339" spans="12:13" ht="15">
      <c r="L339" s="8"/>
      <c r="M339" s="8"/>
    </row>
    <row r="340" spans="12:13" ht="15">
      <c r="L340" s="8"/>
      <c r="M340" s="8"/>
    </row>
    <row r="341" spans="12:13" ht="15">
      <c r="L341" s="8"/>
      <c r="M341" s="8"/>
    </row>
    <row r="342" spans="12:13" ht="15">
      <c r="L342" s="8"/>
      <c r="M342" s="8"/>
    </row>
    <row r="343" spans="12:13" ht="15">
      <c r="L343" s="8"/>
      <c r="M343" s="8"/>
    </row>
    <row r="344" spans="12:13" ht="15">
      <c r="L344" s="8"/>
      <c r="M344" s="8"/>
    </row>
    <row r="345" spans="12:13" ht="15">
      <c r="L345" s="8"/>
      <c r="M345" s="8"/>
    </row>
    <row r="346" spans="12:13" ht="15">
      <c r="L346" s="8"/>
      <c r="M346" s="8"/>
    </row>
    <row r="347" spans="12:13" ht="15">
      <c r="L347" s="8"/>
      <c r="M347" s="8"/>
    </row>
    <row r="348" spans="12:13" ht="15">
      <c r="L348" s="8"/>
      <c r="M348" s="8"/>
    </row>
    <row r="349" spans="12:13" ht="15">
      <c r="L349" s="8"/>
      <c r="M349" s="8"/>
    </row>
    <row r="350" spans="12:13" ht="15">
      <c r="L350" s="8"/>
      <c r="M350" s="8"/>
    </row>
    <row r="351" spans="12:13" ht="15">
      <c r="L351" s="8"/>
      <c r="M351" s="8"/>
    </row>
    <row r="352" spans="12:13" ht="15">
      <c r="L352" s="8"/>
      <c r="M352" s="8"/>
    </row>
    <row r="353" spans="12:13" ht="15">
      <c r="L353" s="8"/>
      <c r="M353" s="8"/>
    </row>
    <row r="354" spans="12:13" ht="15">
      <c r="L354" s="8"/>
      <c r="M354" s="8"/>
    </row>
    <row r="355" spans="12:13" ht="15">
      <c r="L355" s="8"/>
      <c r="M355" s="8"/>
    </row>
    <row r="356" spans="12:13" ht="15">
      <c r="L356" s="8"/>
      <c r="M356" s="8"/>
    </row>
    <row r="357" spans="12:13" ht="15">
      <c r="L357" s="8"/>
      <c r="M357" s="8"/>
    </row>
    <row r="358" spans="12:13" ht="15">
      <c r="L358" s="8"/>
      <c r="M358" s="8"/>
    </row>
    <row r="359" spans="12:13" ht="15">
      <c r="L359" s="8"/>
      <c r="M359" s="8"/>
    </row>
    <row r="360" spans="12:13" ht="15">
      <c r="L360" s="8"/>
      <c r="M360" s="8"/>
    </row>
    <row r="361" spans="12:13" ht="15">
      <c r="L361" s="8"/>
      <c r="M361" s="8"/>
    </row>
    <row r="362" spans="12:13" ht="15">
      <c r="L362" s="8"/>
      <c r="M362" s="8"/>
    </row>
    <row r="363" spans="12:13" ht="15">
      <c r="L363" s="8"/>
      <c r="M363" s="8"/>
    </row>
    <row r="364" spans="12:13" ht="15">
      <c r="L364" s="8"/>
      <c r="M364" s="8"/>
    </row>
    <row r="365" spans="12:13" ht="15">
      <c r="L365" s="8"/>
      <c r="M365" s="8"/>
    </row>
    <row r="366" spans="12:13" ht="15">
      <c r="L366" s="8"/>
      <c r="M366" s="8"/>
    </row>
    <row r="367" spans="12:13" ht="15">
      <c r="L367" s="8"/>
      <c r="M367" s="8"/>
    </row>
    <row r="368" spans="12:13" ht="15">
      <c r="L368" s="8"/>
      <c r="M368" s="8"/>
    </row>
    <row r="369" spans="12:13" ht="15">
      <c r="L369" s="8"/>
      <c r="M369" s="8"/>
    </row>
    <row r="370" spans="12:13" ht="15">
      <c r="L370" s="8"/>
      <c r="M370" s="8"/>
    </row>
    <row r="371" spans="12:13" ht="15">
      <c r="L371" s="8"/>
      <c r="M371" s="8"/>
    </row>
    <row r="372" spans="12:13" ht="15">
      <c r="L372" s="8"/>
      <c r="M372" s="8"/>
    </row>
    <row r="373" spans="12:13" ht="15">
      <c r="L373" s="8"/>
      <c r="M373" s="8"/>
    </row>
    <row r="374" spans="12:13" ht="15">
      <c r="L374" s="8"/>
      <c r="M374" s="8"/>
    </row>
    <row r="375" spans="12:13" ht="15">
      <c r="L375" s="8"/>
      <c r="M375" s="8"/>
    </row>
    <row r="376" spans="12:13" ht="15">
      <c r="L376" s="8"/>
      <c r="M376" s="8"/>
    </row>
    <row r="377" spans="12:13" ht="15">
      <c r="L377" s="8"/>
      <c r="M377" s="8"/>
    </row>
    <row r="378" spans="12:13" ht="15">
      <c r="L378" s="8"/>
      <c r="M378" s="8"/>
    </row>
    <row r="379" spans="12:13" ht="15">
      <c r="L379" s="8"/>
      <c r="M379" s="8"/>
    </row>
    <row r="380" spans="12:13" ht="15">
      <c r="L380" s="8"/>
      <c r="M380" s="8"/>
    </row>
    <row r="381" spans="12:13" ht="15">
      <c r="L381" s="8"/>
      <c r="M381" s="8"/>
    </row>
    <row r="382" spans="12:13" ht="15">
      <c r="L382" s="8"/>
      <c r="M382" s="8"/>
    </row>
    <row r="383" spans="12:13" ht="15">
      <c r="L383" s="8"/>
      <c r="M383" s="8"/>
    </row>
    <row r="384" spans="12:13" ht="15">
      <c r="L384" s="8"/>
      <c r="M384" s="8"/>
    </row>
    <row r="385" spans="12:13" ht="15">
      <c r="L385" s="8"/>
      <c r="M385" s="8"/>
    </row>
    <row r="386" spans="12:13" ht="15">
      <c r="L386" s="8"/>
      <c r="M386" s="8"/>
    </row>
    <row r="387" spans="12:13" ht="15">
      <c r="L387" s="8"/>
      <c r="M387" s="8"/>
    </row>
    <row r="388" spans="12:13" ht="15">
      <c r="L388" s="8"/>
      <c r="M388" s="8"/>
    </row>
    <row r="389" spans="12:13" ht="15">
      <c r="L389" s="8"/>
      <c r="M389" s="8"/>
    </row>
    <row r="390" spans="12:13" ht="15">
      <c r="L390" s="8"/>
      <c r="M390" s="8"/>
    </row>
    <row r="391" spans="12:13" ht="15">
      <c r="L391" s="8"/>
      <c r="M391" s="8"/>
    </row>
    <row r="392" spans="12:13" ht="15">
      <c r="L392" s="8"/>
      <c r="M392" s="8"/>
    </row>
    <row r="393" spans="12:13" ht="15">
      <c r="L393" s="8"/>
      <c r="M393" s="8"/>
    </row>
    <row r="394" spans="12:13" ht="15">
      <c r="L394" s="8"/>
      <c r="M394" s="8"/>
    </row>
    <row r="395" spans="12:13" ht="15">
      <c r="L395" s="8"/>
      <c r="M395" s="8"/>
    </row>
    <row r="396" spans="12:13" ht="15">
      <c r="L396" s="8"/>
      <c r="M396" s="8"/>
    </row>
    <row r="397" spans="12:13" ht="15">
      <c r="L397" s="8"/>
      <c r="M397" s="8"/>
    </row>
    <row r="398" spans="12:13" ht="15">
      <c r="L398" s="8"/>
      <c r="M398" s="8"/>
    </row>
    <row r="399" spans="12:13" ht="15">
      <c r="L399" s="8"/>
      <c r="M399" s="8"/>
    </row>
    <row r="400" spans="12:13" ht="15">
      <c r="L400" s="8"/>
      <c r="M400" s="8"/>
    </row>
    <row r="401" spans="12:13" ht="15">
      <c r="L401" s="8"/>
      <c r="M401" s="8"/>
    </row>
    <row r="402" spans="12:13" ht="15">
      <c r="L402" s="8"/>
      <c r="M402" s="8"/>
    </row>
    <row r="403" spans="12:13" ht="15">
      <c r="L403" s="8"/>
      <c r="M403" s="8"/>
    </row>
    <row r="404" spans="12:13" ht="15">
      <c r="L404" s="8"/>
      <c r="M404" s="8"/>
    </row>
    <row r="405" spans="12:13" ht="15">
      <c r="L405" s="8"/>
      <c r="M405" s="8"/>
    </row>
    <row r="406" spans="12:13" ht="15">
      <c r="L406" s="8"/>
      <c r="M406" s="8"/>
    </row>
    <row r="407" spans="12:13" ht="15">
      <c r="L407" s="8"/>
      <c r="M407" s="8"/>
    </row>
    <row r="408" spans="12:13" ht="15">
      <c r="L408" s="8"/>
      <c r="M408" s="8"/>
    </row>
    <row r="409" spans="12:13" ht="15">
      <c r="L409" s="8"/>
      <c r="M409" s="8"/>
    </row>
    <row r="410" spans="12:13" ht="15">
      <c r="L410" s="8"/>
      <c r="M410" s="8"/>
    </row>
    <row r="411" spans="12:13" ht="15">
      <c r="L411" s="8"/>
      <c r="M411" s="8"/>
    </row>
    <row r="412" spans="12:13" ht="15">
      <c r="L412" s="8"/>
      <c r="M412" s="8"/>
    </row>
    <row r="413" spans="12:13" ht="15">
      <c r="L413" s="8"/>
      <c r="M413" s="8"/>
    </row>
    <row r="414" spans="12:13" ht="15">
      <c r="L414" s="8"/>
      <c r="M414" s="8"/>
    </row>
    <row r="415" spans="12:13" ht="15">
      <c r="L415" s="8"/>
      <c r="M415" s="8"/>
    </row>
    <row r="416" spans="12:13" ht="15">
      <c r="L416" s="8"/>
      <c r="M416" s="8"/>
    </row>
    <row r="417" spans="12:13" ht="15">
      <c r="L417" s="8"/>
      <c r="M417" s="8"/>
    </row>
    <row r="418" spans="12:13" ht="15">
      <c r="L418" s="8"/>
      <c r="M418" s="8"/>
    </row>
    <row r="419" spans="12:13" ht="15">
      <c r="L419" s="8"/>
      <c r="M419" s="8"/>
    </row>
    <row r="420" spans="12:13" ht="15">
      <c r="L420" s="8"/>
      <c r="M420" s="8"/>
    </row>
    <row r="421" spans="12:13" ht="15">
      <c r="L421" s="8"/>
      <c r="M421" s="8"/>
    </row>
    <row r="422" spans="12:13" ht="15">
      <c r="L422" s="8"/>
      <c r="M422" s="8"/>
    </row>
    <row r="423" spans="12:13" ht="15">
      <c r="L423" s="8"/>
      <c r="M423" s="8"/>
    </row>
    <row r="424" spans="12:13" ht="15">
      <c r="L424" s="8"/>
      <c r="M424" s="8"/>
    </row>
    <row r="425" spans="12:13" ht="15">
      <c r="L425" s="8"/>
      <c r="M425" s="8"/>
    </row>
    <row r="426" spans="12:13" ht="15">
      <c r="L426" s="8"/>
      <c r="M426" s="8"/>
    </row>
    <row r="427" spans="12:13" ht="15">
      <c r="L427" s="8"/>
      <c r="M427" s="8"/>
    </row>
    <row r="428" spans="12:13" ht="15">
      <c r="L428" s="8"/>
      <c r="M428" s="8"/>
    </row>
    <row r="429" spans="12:13" ht="15">
      <c r="L429" s="8"/>
      <c r="M429" s="8"/>
    </row>
    <row r="430" spans="12:13" ht="15">
      <c r="L430" s="8"/>
      <c r="M430" s="8"/>
    </row>
    <row r="431" spans="12:13" ht="15">
      <c r="L431" s="8"/>
      <c r="M431" s="8"/>
    </row>
    <row r="432" spans="12:13" ht="15">
      <c r="L432" s="8"/>
      <c r="M432" s="8"/>
    </row>
    <row r="433" spans="12:13" ht="15">
      <c r="L433" s="8"/>
      <c r="M433" s="8"/>
    </row>
    <row r="434" spans="12:13" ht="15">
      <c r="L434" s="8"/>
      <c r="M434" s="8"/>
    </row>
    <row r="435" spans="12:13" ht="15">
      <c r="L435" s="8"/>
      <c r="M435" s="8"/>
    </row>
    <row r="436" spans="12:13" ht="15">
      <c r="L436" s="8"/>
      <c r="M436" s="8"/>
    </row>
    <row r="437" spans="12:13" ht="15">
      <c r="L437" s="8"/>
      <c r="M437" s="8"/>
    </row>
    <row r="438" spans="12:13" ht="15">
      <c r="L438" s="8"/>
      <c r="M438" s="8"/>
    </row>
    <row r="439" spans="12:13" ht="15">
      <c r="L439" s="8"/>
      <c r="M439" s="8"/>
    </row>
    <row r="440" spans="12:13" ht="15">
      <c r="L440" s="8"/>
      <c r="M440" s="8"/>
    </row>
    <row r="441" spans="12:13" ht="15">
      <c r="L441" s="8"/>
      <c r="M441" s="8"/>
    </row>
    <row r="442" spans="12:13" ht="15">
      <c r="L442" s="8"/>
      <c r="M442" s="8"/>
    </row>
    <row r="443" spans="12:13" ht="15">
      <c r="L443" s="8"/>
      <c r="M443" s="8"/>
    </row>
    <row r="444" spans="12:13" ht="15">
      <c r="L444" s="8"/>
      <c r="M444" s="8"/>
    </row>
    <row r="445" spans="12:13" ht="15">
      <c r="L445" s="8"/>
      <c r="M445" s="8"/>
    </row>
    <row r="446" spans="12:13" ht="15">
      <c r="L446" s="8"/>
      <c r="M446" s="8"/>
    </row>
    <row r="447" spans="12:13" ht="15">
      <c r="L447" s="8"/>
      <c r="M447" s="8"/>
    </row>
    <row r="448" spans="12:13" ht="15">
      <c r="L448" s="8"/>
      <c r="M448" s="8"/>
    </row>
    <row r="449" spans="12:13" ht="15">
      <c r="L449" s="8"/>
      <c r="M449" s="8"/>
    </row>
    <row r="450" spans="12:13" ht="15">
      <c r="L450" s="8"/>
      <c r="M450" s="8"/>
    </row>
    <row r="451" spans="12:13" ht="15">
      <c r="L451" s="8"/>
      <c r="M451" s="8"/>
    </row>
    <row r="452" spans="12:13" ht="15">
      <c r="L452" s="8"/>
      <c r="M452" s="8"/>
    </row>
    <row r="453" spans="12:13" ht="15">
      <c r="L453" s="8"/>
      <c r="M453" s="8"/>
    </row>
    <row r="454" spans="12:13" ht="15">
      <c r="L454" s="8"/>
      <c r="M454" s="8"/>
    </row>
    <row r="455" spans="12:13" ht="15">
      <c r="L455" s="8"/>
      <c r="M455" s="8"/>
    </row>
    <row r="456" spans="12:13" ht="15">
      <c r="L456" s="8"/>
      <c r="M456" s="8"/>
    </row>
    <row r="457" spans="12:13" ht="15">
      <c r="L457" s="8"/>
      <c r="M457" s="8"/>
    </row>
    <row r="458" spans="12:13" ht="15">
      <c r="L458" s="8"/>
      <c r="M458" s="8"/>
    </row>
    <row r="459" spans="12:13" ht="15">
      <c r="L459" s="8"/>
      <c r="M459" s="8"/>
    </row>
    <row r="460" spans="12:13" ht="15">
      <c r="L460" s="8"/>
      <c r="M460" s="8"/>
    </row>
    <row r="461" spans="12:13" ht="15">
      <c r="L461" s="8"/>
      <c r="M461" s="8"/>
    </row>
    <row r="462" spans="12:13" ht="15">
      <c r="L462" s="8"/>
      <c r="M462" s="8"/>
    </row>
    <row r="463" spans="12:13" ht="15">
      <c r="L463" s="8"/>
      <c r="M463" s="8"/>
    </row>
    <row r="464" spans="12:13" ht="15">
      <c r="L464" s="8"/>
      <c r="M464" s="8"/>
    </row>
    <row r="465" spans="12:13" ht="15">
      <c r="L465" s="8"/>
      <c r="M465" s="8"/>
    </row>
    <row r="466" spans="12:13" ht="15">
      <c r="L466" s="8"/>
      <c r="M466" s="8"/>
    </row>
    <row r="467" spans="12:13" ht="15">
      <c r="L467" s="8"/>
      <c r="M467" s="8"/>
    </row>
    <row r="468" spans="12:13" ht="15">
      <c r="L468" s="8"/>
      <c r="M468" s="8"/>
    </row>
    <row r="469" spans="12:13" ht="15">
      <c r="L469" s="8"/>
      <c r="M469" s="8"/>
    </row>
    <row r="470" spans="12:13" ht="15">
      <c r="L470" s="8"/>
      <c r="M470" s="8"/>
    </row>
    <row r="471" spans="12:13" ht="15">
      <c r="L471" s="8"/>
      <c r="M471" s="8"/>
    </row>
    <row r="472" spans="12:13" ht="15">
      <c r="L472" s="8"/>
      <c r="M472" s="8"/>
    </row>
    <row r="473" spans="12:13" ht="15">
      <c r="L473" s="8"/>
      <c r="M473" s="8"/>
    </row>
    <row r="474" spans="12:13" ht="15">
      <c r="L474" s="8"/>
      <c r="M474" s="8"/>
    </row>
    <row r="475" spans="12:13" ht="15">
      <c r="L475" s="8"/>
      <c r="M475" s="8"/>
    </row>
    <row r="476" spans="12:13" ht="15">
      <c r="L476" s="8"/>
      <c r="M476" s="8"/>
    </row>
    <row r="477" spans="12:13" ht="15">
      <c r="L477" s="8"/>
      <c r="M477" s="8"/>
    </row>
    <row r="478" spans="12:13" ht="15">
      <c r="L478" s="8"/>
      <c r="M478" s="8"/>
    </row>
    <row r="479" spans="12:13" ht="15">
      <c r="L479" s="8"/>
      <c r="M479" s="8"/>
    </row>
    <row r="480" spans="12:13" ht="15">
      <c r="L480" s="8"/>
      <c r="M480" s="8"/>
    </row>
    <row r="481" spans="12:13" ht="15">
      <c r="L481" s="8"/>
      <c r="M481" s="8"/>
    </row>
    <row r="482" spans="12:13" ht="15">
      <c r="L482" s="8"/>
      <c r="M482" s="8"/>
    </row>
    <row r="483" spans="12:13" ht="15">
      <c r="L483" s="8"/>
      <c r="M483" s="8"/>
    </row>
    <row r="484" spans="12:13" ht="15">
      <c r="L484" s="8"/>
      <c r="M484" s="8"/>
    </row>
    <row r="485" spans="12:13" ht="15">
      <c r="L485" s="8"/>
      <c r="M485" s="8"/>
    </row>
    <row r="486" spans="12:13" ht="15">
      <c r="L486" s="8"/>
      <c r="M486" s="8"/>
    </row>
    <row r="487" spans="12:13" ht="15">
      <c r="L487" s="8"/>
      <c r="M487" s="8"/>
    </row>
    <row r="488" spans="12:13" ht="15">
      <c r="L488" s="8"/>
      <c r="M488" s="8"/>
    </row>
    <row r="489" spans="12:13" ht="15">
      <c r="L489" s="8"/>
      <c r="M489" s="8"/>
    </row>
    <row r="490" spans="12:13" ht="15">
      <c r="L490" s="8"/>
      <c r="M490" s="8"/>
    </row>
    <row r="491" spans="12:13" ht="15">
      <c r="L491" s="8"/>
      <c r="M491" s="8"/>
    </row>
    <row r="492" spans="12:13" ht="15">
      <c r="L492" s="8"/>
      <c r="M492" s="8"/>
    </row>
    <row r="493" spans="12:13" ht="15">
      <c r="L493" s="8"/>
      <c r="M493" s="8"/>
    </row>
    <row r="494" spans="12:13" ht="15">
      <c r="L494" s="8"/>
      <c r="M494" s="8"/>
    </row>
    <row r="495" spans="12:13" ht="15">
      <c r="L495" s="8"/>
      <c r="M495" s="8"/>
    </row>
    <row r="496" spans="12:13" ht="15">
      <c r="L496" s="8"/>
      <c r="M496" s="8"/>
    </row>
    <row r="497" spans="12:13" ht="15">
      <c r="L497" s="8"/>
      <c r="M497" s="8"/>
    </row>
    <row r="498" spans="12:13" ht="15">
      <c r="L498" s="8"/>
      <c r="M498" s="8"/>
    </row>
    <row r="499" spans="12:13" ht="15">
      <c r="L499" s="8"/>
      <c r="M499" s="8"/>
    </row>
    <row r="500" spans="12:13" ht="15">
      <c r="L500" s="8"/>
      <c r="M500" s="8"/>
    </row>
    <row r="501" spans="12:13" ht="15">
      <c r="L501" s="8"/>
      <c r="M501" s="8"/>
    </row>
    <row r="502" spans="12:13" ht="15">
      <c r="L502" s="8"/>
      <c r="M502" s="8"/>
    </row>
    <row r="503" spans="12:13" ht="15">
      <c r="L503" s="8"/>
      <c r="M503" s="8"/>
    </row>
    <row r="504" spans="12:13" ht="15">
      <c r="L504" s="8"/>
      <c r="M504" s="8"/>
    </row>
    <row r="505" spans="12:13" ht="15">
      <c r="L505" s="8"/>
      <c r="M505" s="8"/>
    </row>
    <row r="506" spans="12:13" ht="15">
      <c r="L506" s="8"/>
      <c r="M506" s="8"/>
    </row>
    <row r="507" spans="12:13" ht="15">
      <c r="L507" s="8"/>
      <c r="M507" s="8"/>
    </row>
    <row r="508" spans="12:13" ht="15">
      <c r="L508" s="8"/>
      <c r="M508" s="8"/>
    </row>
    <row r="509" spans="12:13" ht="15">
      <c r="L509" s="8"/>
      <c r="M509" s="8"/>
    </row>
    <row r="510" spans="12:13" ht="15">
      <c r="L510" s="8"/>
      <c r="M510" s="8"/>
    </row>
    <row r="511" spans="12:13" ht="15">
      <c r="L511" s="8"/>
      <c r="M511" s="8"/>
    </row>
    <row r="512" spans="12:13" ht="15">
      <c r="L512" s="8"/>
      <c r="M512" s="8"/>
    </row>
    <row r="513" spans="12:13" ht="15">
      <c r="L513" s="8"/>
      <c r="M513" s="8"/>
    </row>
    <row r="514" spans="12:13" ht="15">
      <c r="L514" s="8"/>
      <c r="M514" s="8"/>
    </row>
    <row r="515" spans="12:13" ht="15">
      <c r="L515" s="8"/>
      <c r="M515" s="8"/>
    </row>
    <row r="516" spans="12:13" ht="15">
      <c r="L516" s="8"/>
      <c r="M516" s="8"/>
    </row>
    <row r="517" spans="12:13" ht="15">
      <c r="L517" s="8"/>
      <c r="M517" s="8"/>
    </row>
    <row r="518" spans="12:13" ht="15">
      <c r="L518" s="8"/>
      <c r="M518" s="8"/>
    </row>
    <row r="519" spans="12:13" ht="15">
      <c r="L519" s="8"/>
      <c r="M519" s="8"/>
    </row>
    <row r="520" spans="12:13" ht="15">
      <c r="L520" s="8"/>
      <c r="M520" s="8"/>
    </row>
    <row r="521" spans="12:13" ht="15">
      <c r="L521" s="8"/>
      <c r="M521" s="8"/>
    </row>
    <row r="522" spans="12:13" ht="15">
      <c r="L522" s="8"/>
      <c r="M522" s="8"/>
    </row>
    <row r="523" spans="12:13" ht="15">
      <c r="L523" s="8"/>
      <c r="M523" s="8"/>
    </row>
    <row r="524" spans="12:13" ht="15">
      <c r="L524" s="8"/>
      <c r="M524" s="8"/>
    </row>
    <row r="525" spans="12:13" ht="15">
      <c r="L525" s="8"/>
      <c r="M525" s="8"/>
    </row>
    <row r="526" spans="12:13" ht="15">
      <c r="L526" s="8"/>
      <c r="M526" s="8"/>
    </row>
    <row r="527" spans="12:13" ht="15">
      <c r="L527" s="8"/>
      <c r="M527" s="8"/>
    </row>
    <row r="528" spans="12:13" ht="15">
      <c r="L528" s="8"/>
      <c r="M528" s="8"/>
    </row>
    <row r="529" spans="12:13" ht="15">
      <c r="L529" s="8"/>
      <c r="M529" s="8"/>
    </row>
    <row r="530" spans="12:13" ht="15">
      <c r="L530" s="8"/>
      <c r="M530" s="8"/>
    </row>
    <row r="531" spans="12:13" ht="15">
      <c r="L531" s="8"/>
      <c r="M531" s="8"/>
    </row>
    <row r="532" spans="12:13" ht="15">
      <c r="L532" s="8"/>
      <c r="M532" s="8"/>
    </row>
    <row r="533" spans="12:13" ht="15">
      <c r="L533" s="8"/>
      <c r="M533" s="8"/>
    </row>
    <row r="534" spans="12:13" ht="15">
      <c r="L534" s="8"/>
      <c r="M534" s="8"/>
    </row>
    <row r="535" spans="12:13" ht="15">
      <c r="L535" s="8"/>
      <c r="M535" s="8"/>
    </row>
    <row r="536" spans="12:13" ht="15">
      <c r="L536" s="8"/>
      <c r="M536" s="8"/>
    </row>
    <row r="537" spans="12:13" ht="15">
      <c r="L537" s="8"/>
      <c r="M537" s="8"/>
    </row>
    <row r="538" spans="12:13" ht="15">
      <c r="L538" s="8"/>
      <c r="M538" s="8"/>
    </row>
    <row r="539" spans="12:13" ht="15">
      <c r="L539" s="8"/>
      <c r="M539" s="8"/>
    </row>
    <row r="540" spans="12:13" ht="15">
      <c r="L540" s="8"/>
      <c r="M540" s="8"/>
    </row>
    <row r="541" spans="12:13" ht="15">
      <c r="L541" s="8"/>
      <c r="M541" s="8"/>
    </row>
    <row r="542" spans="12:13" ht="15">
      <c r="L542" s="8"/>
      <c r="M542" s="8"/>
    </row>
    <row r="543" spans="12:13" ht="15">
      <c r="L543" s="8"/>
      <c r="M543" s="8"/>
    </row>
    <row r="544" spans="12:13" ht="15">
      <c r="L544" s="8"/>
      <c r="M544" s="8"/>
    </row>
    <row r="545" spans="12:13" ht="15">
      <c r="L545" s="8"/>
      <c r="M545" s="8"/>
    </row>
    <row r="546" spans="12:13" ht="15">
      <c r="L546" s="8"/>
      <c r="M546" s="8"/>
    </row>
    <row r="547" spans="12:13" ht="15">
      <c r="L547" s="8"/>
      <c r="M547" s="8"/>
    </row>
  </sheetData>
  <sheetProtection formatCells="0" formatColumns="0" formatRows="0" insertColumns="0" insertRows="0" insertHyperlinks="0" deleteColumns="0" deleteRows="0" sort="0" autoFilter="0" pivotTables="0"/>
  <conditionalFormatting sqref="AX10">
    <cfRule type="expression" priority="1" dxfId="1" stopIfTrue="1">
      <formula>AND($L10&lt;AY$8,$M10&gt;=AX$8,$S10&lt;&gt;"A")</formula>
    </cfRule>
  </conditionalFormatting>
  <conditionalFormatting sqref="AX11:AX59 AX60:BK60 AY10:BK59 BL10:CS60">
    <cfRule type="expression" priority="2" dxfId="1" stopIfTrue="1">
      <formula>AND($L10&lt;AY$8,$M10&gt;=AX$8,$S10&lt;&gt;"A")</formula>
    </cfRule>
    <cfRule type="expression" priority="3" dxfId="0" stopIfTrue="1">
      <formula>AND($L10&lt;AY$8,$M10&gt;=AX$8,$S10="A")</formula>
    </cfRule>
  </conditionalFormatting>
  <printOptions gridLines="1"/>
  <pageMargins left="0.17" right="0.17" top="0.47" bottom="0.47" header="0.24" footer="0.17"/>
  <pageSetup horizontalDpi="600" verticalDpi="600" orientation="landscape" scale="65" r:id="rId1"/>
  <headerFooter alignWithMargins="0">
    <oddFooter xml:space="preserve">&amp;L&amp;F&amp;C&amp;A Page &amp;P of &amp;N&amp;R&amp;D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Y61"/>
  <sheetViews>
    <sheetView zoomScalePageLayoutView="0" workbookViewId="0" topLeftCell="A1">
      <selection activeCell="O20" sqref="O20"/>
    </sheetView>
  </sheetViews>
  <sheetFormatPr defaultColWidth="8.8515625" defaultRowHeight="12.75"/>
  <cols>
    <col min="1" max="1" width="31.28125" style="0" bestFit="1" customWidth="1"/>
    <col min="2" max="2" width="29.421875" style="0" customWidth="1"/>
    <col min="3" max="6" width="8.8515625" style="0" customWidth="1"/>
    <col min="7" max="7" width="15.00390625" style="0" customWidth="1"/>
  </cols>
  <sheetData>
    <row r="1" spans="1:9" ht="18" customHeight="1">
      <c r="A1" s="56" t="str">
        <f>+'Tab B Cost &amp; Schedule Estimate'!D1</f>
        <v>Cost Center:</v>
      </c>
      <c r="B1" s="402">
        <f>+'Tab A Description'!B3</f>
        <v>9418</v>
      </c>
      <c r="F1" s="6"/>
      <c r="G1" s="6"/>
      <c r="I1" s="7"/>
    </row>
    <row r="2" spans="1:9" ht="18" customHeight="1">
      <c r="A2" s="56" t="str">
        <f>+'Tab B Cost &amp; Schedule Estimate'!D2</f>
        <v>Job Number:</v>
      </c>
      <c r="B2" s="402">
        <f>+'Tab A Description'!B4</f>
        <v>2440</v>
      </c>
      <c r="F2" s="6"/>
      <c r="G2" s="6"/>
      <c r="I2" s="7"/>
    </row>
    <row r="3" spans="1:9" ht="18" customHeight="1">
      <c r="A3" s="56" t="str">
        <f>+'Tab B Cost &amp; Schedule Estimate'!D3</f>
        <v>Job Title: </v>
      </c>
      <c r="B3" s="402" t="str">
        <f>+'Tab A Description'!B5</f>
        <v>NSTX Beamline 2 Refurbishment</v>
      </c>
      <c r="F3" s="6"/>
      <c r="G3" s="6"/>
      <c r="I3" s="7"/>
    </row>
    <row r="4" spans="1:9" ht="18" customHeight="1">
      <c r="A4" s="56" t="str">
        <f>+'Tab B Cost &amp; Schedule Estimate'!D4</f>
        <v>Job Manager: </v>
      </c>
      <c r="B4" s="402" t="str">
        <f>+'Tab A Description'!B6</f>
        <v>Martin Denault</v>
      </c>
      <c r="F4" s="6"/>
      <c r="G4" s="6"/>
      <c r="I4" s="7"/>
    </row>
    <row r="6" spans="1:20" ht="12.75">
      <c r="A6" s="8"/>
      <c r="B6" s="8" t="s">
        <v>168</v>
      </c>
      <c r="C6" s="8"/>
      <c r="D6" s="8"/>
      <c r="E6" s="8"/>
      <c r="F6" s="8"/>
      <c r="G6" s="8"/>
      <c r="H6" s="8"/>
      <c r="I6" s="8"/>
      <c r="J6" s="8"/>
      <c r="K6" s="8"/>
      <c r="L6" s="8"/>
      <c r="M6" s="8"/>
      <c r="N6" s="8"/>
      <c r="O6" s="8"/>
      <c r="P6" s="8"/>
      <c r="Q6" s="8"/>
      <c r="R6" s="8"/>
      <c r="S6" s="8"/>
      <c r="T6" s="8"/>
    </row>
    <row r="7" ht="15.75">
      <c r="A7" s="10" t="s">
        <v>98</v>
      </c>
    </row>
    <row r="8" spans="1:20" ht="26.25">
      <c r="A8" s="10"/>
      <c r="D8" s="12" t="s">
        <v>100</v>
      </c>
      <c r="E8" s="12" t="s">
        <v>101</v>
      </c>
      <c r="F8" s="12" t="s">
        <v>102</v>
      </c>
      <c r="G8" s="14" t="s">
        <v>105</v>
      </c>
      <c r="H8" s="13" t="s">
        <v>104</v>
      </c>
      <c r="I8" s="2"/>
      <c r="J8" s="2"/>
      <c r="K8" s="2"/>
      <c r="L8" s="2"/>
      <c r="M8" s="2"/>
      <c r="N8" s="2"/>
      <c r="O8" s="2"/>
      <c r="P8" s="2"/>
      <c r="Q8" s="2"/>
      <c r="R8" s="2"/>
      <c r="S8" s="2"/>
      <c r="T8" s="2"/>
    </row>
    <row r="9" spans="2:17" s="1" customFormat="1" ht="44.25" customHeight="1">
      <c r="B9" s="1" t="s">
        <v>99</v>
      </c>
      <c r="D9" s="4" t="s">
        <v>155</v>
      </c>
      <c r="E9" s="4"/>
      <c r="F9" s="4"/>
      <c r="G9" s="4"/>
      <c r="H9" s="412" t="s">
        <v>156</v>
      </c>
      <c r="I9" s="412"/>
      <c r="J9" s="412"/>
      <c r="K9" s="412"/>
      <c r="L9" s="412"/>
      <c r="M9" s="412"/>
      <c r="N9" s="412"/>
      <c r="O9" s="412"/>
      <c r="P9" s="412"/>
      <c r="Q9" s="412"/>
    </row>
    <row r="10" spans="4:7" s="1" customFormat="1" ht="12.75">
      <c r="D10" s="4"/>
      <c r="E10" s="4"/>
      <c r="F10" s="4"/>
      <c r="G10" s="15"/>
    </row>
    <row r="11" spans="2:17" s="1" customFormat="1" ht="44.25" customHeight="1">
      <c r="B11" s="1" t="s">
        <v>103</v>
      </c>
      <c r="D11" s="4"/>
      <c r="E11" s="4" t="s">
        <v>155</v>
      </c>
      <c r="F11" s="4"/>
      <c r="G11" s="4"/>
      <c r="H11" s="412" t="s">
        <v>157</v>
      </c>
      <c r="I11" s="412"/>
      <c r="J11" s="412"/>
      <c r="K11" s="412"/>
      <c r="L11" s="412"/>
      <c r="M11" s="412"/>
      <c r="N11" s="412"/>
      <c r="O11" s="412"/>
      <c r="P11" s="412"/>
      <c r="Q11" s="412"/>
    </row>
    <row r="13" spans="1:20" ht="12.75">
      <c r="A13" s="8"/>
      <c r="B13" s="8" t="s">
        <v>169</v>
      </c>
      <c r="C13" s="8"/>
      <c r="D13" s="8"/>
      <c r="E13" s="8"/>
      <c r="F13" s="8"/>
      <c r="G13" s="8"/>
      <c r="H13" s="8"/>
      <c r="I13" s="8"/>
      <c r="J13" s="8"/>
      <c r="K13" s="8"/>
      <c r="L13" s="8"/>
      <c r="M13" s="8"/>
      <c r="N13" s="8"/>
      <c r="O13" s="8"/>
      <c r="P13" s="8"/>
      <c r="Q13" s="8"/>
      <c r="R13" s="8"/>
      <c r="S13" s="8"/>
      <c r="T13" s="8"/>
    </row>
    <row r="14" s="5" customFormat="1" ht="12.75">
      <c r="A14" s="11" t="s">
        <v>111</v>
      </c>
    </row>
    <row r="15" spans="6:17" s="45" customFormat="1" ht="12.75">
      <c r="F15" s="46"/>
      <c r="G15" s="46"/>
      <c r="N15" s="413" t="s">
        <v>112</v>
      </c>
      <c r="O15" s="413"/>
      <c r="P15" s="47" t="s">
        <v>113</v>
      </c>
      <c r="Q15" s="48"/>
    </row>
    <row r="16" spans="1:17" s="49" customFormat="1" ht="25.5">
      <c r="A16" s="58"/>
      <c r="B16" s="414" t="s">
        <v>114</v>
      </c>
      <c r="C16" s="414"/>
      <c r="D16" s="414"/>
      <c r="E16" s="414"/>
      <c r="F16" s="414"/>
      <c r="G16" s="59" t="s">
        <v>115</v>
      </c>
      <c r="H16" s="414" t="s">
        <v>116</v>
      </c>
      <c r="I16" s="414"/>
      <c r="J16" s="414"/>
      <c r="K16" s="414" t="s">
        <v>117</v>
      </c>
      <c r="L16" s="414"/>
      <c r="M16" s="414"/>
      <c r="N16" s="58" t="s">
        <v>61</v>
      </c>
      <c r="O16" s="58" t="s">
        <v>62</v>
      </c>
      <c r="P16" s="59" t="s">
        <v>63</v>
      </c>
      <c r="Q16" s="59" t="s">
        <v>64</v>
      </c>
    </row>
    <row r="17" spans="1:17" s="58" customFormat="1" ht="36.75" customHeight="1">
      <c r="A17" s="58">
        <v>1</v>
      </c>
      <c r="B17" s="411" t="s">
        <v>106</v>
      </c>
      <c r="C17" s="411"/>
      <c r="D17" s="411"/>
      <c r="E17" s="411"/>
      <c r="F17" s="411"/>
      <c r="G17" s="59" t="s">
        <v>106</v>
      </c>
      <c r="H17" s="411"/>
      <c r="I17" s="411"/>
      <c r="J17" s="411"/>
      <c r="K17" s="411"/>
      <c r="L17" s="411"/>
      <c r="M17" s="411"/>
      <c r="N17" s="58" t="s">
        <v>106</v>
      </c>
      <c r="O17" s="360" t="s">
        <v>106</v>
      </c>
      <c r="P17" s="59"/>
      <c r="Q17" s="59"/>
    </row>
    <row r="18" spans="1:17" s="58" customFormat="1" ht="36.75" customHeight="1">
      <c r="A18" s="58">
        <v>2</v>
      </c>
      <c r="B18" s="411" t="s">
        <v>106</v>
      </c>
      <c r="C18" s="411"/>
      <c r="D18" s="411"/>
      <c r="E18" s="411"/>
      <c r="F18" s="411"/>
      <c r="G18" s="59" t="s">
        <v>106</v>
      </c>
      <c r="H18" s="411"/>
      <c r="I18" s="411"/>
      <c r="J18" s="411"/>
      <c r="K18" s="411"/>
      <c r="L18" s="411"/>
      <c r="M18" s="411"/>
      <c r="O18" s="360" t="s">
        <v>106</v>
      </c>
      <c r="P18" s="59"/>
      <c r="Q18" s="59"/>
    </row>
    <row r="19" spans="1:17" s="58" customFormat="1" ht="36.75" customHeight="1">
      <c r="A19" s="58">
        <v>3</v>
      </c>
      <c r="B19" s="411"/>
      <c r="C19" s="411"/>
      <c r="D19" s="411"/>
      <c r="E19" s="411"/>
      <c r="F19" s="411"/>
      <c r="G19" s="59"/>
      <c r="H19" s="411"/>
      <c r="I19" s="411"/>
      <c r="J19" s="411"/>
      <c r="K19" s="411"/>
      <c r="L19" s="411"/>
      <c r="M19" s="411"/>
      <c r="P19" s="59"/>
      <c r="Q19" s="59"/>
    </row>
    <row r="20" spans="1:17" s="58" customFormat="1" ht="36.75" customHeight="1">
      <c r="A20" s="58">
        <v>4</v>
      </c>
      <c r="B20" s="411"/>
      <c r="C20" s="411"/>
      <c r="D20" s="411"/>
      <c r="E20" s="411"/>
      <c r="F20" s="411"/>
      <c r="G20" s="59"/>
      <c r="H20" s="411"/>
      <c r="I20" s="411"/>
      <c r="J20" s="411"/>
      <c r="K20" s="411"/>
      <c r="L20" s="411"/>
      <c r="M20" s="411"/>
      <c r="O20" s="360" t="s">
        <v>106</v>
      </c>
      <c r="P20" s="59"/>
      <c r="Q20" s="59"/>
    </row>
    <row r="21" spans="1:13" s="51" customFormat="1" ht="36.75" customHeight="1">
      <c r="A21" s="59">
        <v>5</v>
      </c>
      <c r="B21" s="411"/>
      <c r="C21" s="411"/>
      <c r="D21" s="411"/>
      <c r="E21" s="411"/>
      <c r="F21" s="411"/>
      <c r="G21" s="50"/>
      <c r="H21" s="411"/>
      <c r="I21" s="411"/>
      <c r="J21" s="411"/>
      <c r="K21" s="411"/>
      <c r="L21" s="411"/>
      <c r="M21" s="411"/>
    </row>
    <row r="22" spans="2:13" s="51" customFormat="1" ht="12.75">
      <c r="B22" s="411"/>
      <c r="C22" s="411"/>
      <c r="D22" s="411"/>
      <c r="E22" s="411"/>
      <c r="F22" s="411"/>
      <c r="G22" s="50"/>
      <c r="H22" s="411"/>
      <c r="I22" s="411"/>
      <c r="J22" s="411"/>
      <c r="K22" s="411"/>
      <c r="L22" s="411"/>
      <c r="M22" s="411"/>
    </row>
    <row r="23" spans="5:8" ht="12.75">
      <c r="E23" s="3"/>
      <c r="F23" s="3"/>
      <c r="G23" s="3"/>
      <c r="H23" s="3"/>
    </row>
    <row r="24" spans="1:8" s="1" customFormat="1" ht="12.75">
      <c r="A24" s="1" t="s">
        <v>110</v>
      </c>
      <c r="E24" s="4"/>
      <c r="F24" s="4"/>
      <c r="G24" s="4"/>
      <c r="H24" s="4"/>
    </row>
    <row r="25" spans="1:8" s="1" customFormat="1" ht="12.75">
      <c r="A25" s="69" t="s">
        <v>65</v>
      </c>
      <c r="B25" s="1" t="s">
        <v>118</v>
      </c>
      <c r="E25" s="4"/>
      <c r="F25" s="4"/>
      <c r="G25" s="4"/>
      <c r="H25" s="4"/>
    </row>
    <row r="26" spans="1:2" s="1" customFormat="1" ht="12.75">
      <c r="A26" s="69" t="s">
        <v>66</v>
      </c>
      <c r="B26" s="1" t="s">
        <v>119</v>
      </c>
    </row>
    <row r="27" s="1" customFormat="1" ht="12.75">
      <c r="B27" s="1" t="s">
        <v>120</v>
      </c>
    </row>
    <row r="28" spans="1:2" s="1" customFormat="1" ht="12.75">
      <c r="A28" s="69" t="s">
        <v>67</v>
      </c>
      <c r="B28" s="1" t="s">
        <v>121</v>
      </c>
    </row>
    <row r="29" s="1" customFormat="1" ht="12.75">
      <c r="B29" s="1" t="s">
        <v>122</v>
      </c>
    </row>
    <row r="30" spans="5:9" ht="12.75">
      <c r="E30" s="3"/>
      <c r="F30" s="3"/>
      <c r="G30" s="3"/>
      <c r="H30" s="3"/>
      <c r="I30" s="3"/>
    </row>
    <row r="31" spans="5:25" ht="12.75">
      <c r="E31" s="3"/>
      <c r="F31" s="3"/>
      <c r="G31" s="3"/>
      <c r="H31" s="3"/>
      <c r="I31" s="3"/>
      <c r="R31" s="1"/>
      <c r="S31" s="1"/>
      <c r="T31" s="1"/>
      <c r="U31" s="1"/>
      <c r="V31" s="1"/>
      <c r="W31" s="1"/>
      <c r="X31" s="1"/>
      <c r="Y31" s="1"/>
    </row>
    <row r="32" spans="5:25" ht="15">
      <c r="E32" s="3"/>
      <c r="F32" s="3"/>
      <c r="G32" s="3"/>
      <c r="H32" s="3"/>
      <c r="I32" s="92" t="s">
        <v>89</v>
      </c>
      <c r="J32" s="1"/>
      <c r="K32" s="1"/>
      <c r="R32" s="1"/>
      <c r="S32" s="1"/>
      <c r="T32" s="1"/>
      <c r="U32" s="1"/>
      <c r="V32" s="1"/>
      <c r="W32" s="1"/>
      <c r="X32" s="1"/>
      <c r="Y32" s="1"/>
    </row>
    <row r="33" spans="5:25" ht="15">
      <c r="E33" s="3"/>
      <c r="F33" s="3"/>
      <c r="G33" s="3"/>
      <c r="H33" s="3"/>
      <c r="I33" s="30" t="s">
        <v>100</v>
      </c>
      <c r="J33" s="91"/>
      <c r="R33" s="1"/>
      <c r="S33" s="1"/>
      <c r="T33" s="1"/>
      <c r="U33" s="1"/>
      <c r="V33" s="1"/>
      <c r="W33" s="1"/>
      <c r="X33" s="1"/>
      <c r="Y33" s="1"/>
    </row>
    <row r="34" spans="5:25" ht="15">
      <c r="E34" s="3"/>
      <c r="F34" s="3"/>
      <c r="G34" s="3"/>
      <c r="H34" s="3"/>
      <c r="I34" s="30"/>
      <c r="J34" s="91" t="s">
        <v>90</v>
      </c>
      <c r="R34" s="1"/>
      <c r="S34" s="1"/>
      <c r="T34" s="1"/>
      <c r="U34" s="1"/>
      <c r="V34" s="1"/>
      <c r="W34" s="1"/>
      <c r="X34" s="1"/>
      <c r="Y34" s="1"/>
    </row>
    <row r="35" spans="5:25" ht="15">
      <c r="E35" s="3"/>
      <c r="F35" s="3"/>
      <c r="G35" s="3" t="s">
        <v>106</v>
      </c>
      <c r="H35" s="3"/>
      <c r="I35" s="30"/>
      <c r="J35" s="91" t="s">
        <v>91</v>
      </c>
      <c r="R35" s="1"/>
      <c r="S35" s="1"/>
      <c r="T35" s="1"/>
      <c r="U35" s="1"/>
      <c r="V35" s="1"/>
      <c r="W35" s="1"/>
      <c r="X35" s="1"/>
      <c r="Y35" s="1"/>
    </row>
    <row r="36" spans="5:10" ht="15">
      <c r="E36" s="3"/>
      <c r="F36" s="3"/>
      <c r="G36" s="3"/>
      <c r="H36" s="3"/>
      <c r="I36" s="30"/>
      <c r="J36" s="91" t="s">
        <v>92</v>
      </c>
    </row>
    <row r="37" spans="5:9" ht="15">
      <c r="E37" s="3"/>
      <c r="F37" s="3"/>
      <c r="G37" s="3"/>
      <c r="H37" s="3"/>
      <c r="I37" s="30" t="s">
        <v>101</v>
      </c>
    </row>
    <row r="38" spans="9:10" ht="15">
      <c r="I38" s="30"/>
      <c r="J38" t="s">
        <v>93</v>
      </c>
    </row>
    <row r="39" spans="9:10" ht="15">
      <c r="I39" s="30"/>
      <c r="J39" t="s">
        <v>94</v>
      </c>
    </row>
    <row r="40" spans="9:10" ht="15">
      <c r="I40" s="30"/>
      <c r="J40" t="s">
        <v>95</v>
      </c>
    </row>
    <row r="41" ht="15">
      <c r="I41" s="30" t="s">
        <v>102</v>
      </c>
    </row>
    <row r="42" spans="9:10" ht="15">
      <c r="I42" s="30"/>
      <c r="J42" t="s">
        <v>96</v>
      </c>
    </row>
    <row r="43" spans="9:10" ht="15">
      <c r="I43" s="30"/>
      <c r="J43" t="s">
        <v>13</v>
      </c>
    </row>
    <row r="44" spans="9:10" ht="15">
      <c r="I44" s="30"/>
      <c r="J44" t="s">
        <v>14</v>
      </c>
    </row>
    <row r="45" spans="9:10" ht="15">
      <c r="I45" s="30"/>
      <c r="J45" t="s">
        <v>15</v>
      </c>
    </row>
    <row r="46" spans="9:10" ht="15.75">
      <c r="I46" s="92"/>
      <c r="J46" s="30"/>
    </row>
    <row r="47" spans="9:10" ht="15.75">
      <c r="I47" s="92" t="s">
        <v>16</v>
      </c>
      <c r="J47" s="30"/>
    </row>
    <row r="48" ht="15">
      <c r="I48" s="30" t="s">
        <v>102</v>
      </c>
    </row>
    <row r="49" spans="9:10" ht="15">
      <c r="I49" s="30"/>
      <c r="J49" t="s">
        <v>17</v>
      </c>
    </row>
    <row r="50" spans="9:10" ht="15">
      <c r="I50" s="30"/>
      <c r="J50" t="s">
        <v>18</v>
      </c>
    </row>
    <row r="51" spans="9:10" ht="15">
      <c r="I51" s="30"/>
      <c r="J51" t="s">
        <v>19</v>
      </c>
    </row>
    <row r="52" spans="9:10" ht="15">
      <c r="I52" s="30"/>
      <c r="J52" t="s">
        <v>20</v>
      </c>
    </row>
    <row r="53" ht="15">
      <c r="I53" s="30" t="s">
        <v>101</v>
      </c>
    </row>
    <row r="54" spans="9:10" ht="15">
      <c r="I54" s="30"/>
      <c r="J54" t="s">
        <v>21</v>
      </c>
    </row>
    <row r="55" spans="9:10" ht="15">
      <c r="I55" s="30"/>
      <c r="J55" t="s">
        <v>22</v>
      </c>
    </row>
    <row r="56" spans="9:10" ht="15">
      <c r="I56" s="30"/>
      <c r="J56" t="s">
        <v>23</v>
      </c>
    </row>
    <row r="57" ht="15">
      <c r="I57" s="30" t="s">
        <v>100</v>
      </c>
    </row>
    <row r="58" spans="9:10" ht="15">
      <c r="I58" s="30"/>
      <c r="J58" t="s">
        <v>24</v>
      </c>
    </row>
    <row r="59" ht="12.75">
      <c r="J59" t="s">
        <v>25</v>
      </c>
    </row>
    <row r="60" ht="12.75">
      <c r="J60" t="s">
        <v>26</v>
      </c>
    </row>
    <row r="61" ht="12.75">
      <c r="J61" t="s">
        <v>27</v>
      </c>
    </row>
  </sheetData>
  <sheetProtection/>
  <mergeCells count="24">
    <mergeCell ref="H17:J17"/>
    <mergeCell ref="H18:J18"/>
    <mergeCell ref="H19:J19"/>
    <mergeCell ref="H20:J20"/>
    <mergeCell ref="K17:M17"/>
    <mergeCell ref="K18:M18"/>
    <mergeCell ref="H22:J22"/>
    <mergeCell ref="K22:M22"/>
    <mergeCell ref="H9:Q9"/>
    <mergeCell ref="B21:F21"/>
    <mergeCell ref="H21:J21"/>
    <mergeCell ref="K21:M21"/>
    <mergeCell ref="B17:F17"/>
    <mergeCell ref="B18:F18"/>
    <mergeCell ref="B19:F19"/>
    <mergeCell ref="B20:F20"/>
    <mergeCell ref="K19:M19"/>
    <mergeCell ref="K20:M20"/>
    <mergeCell ref="B22:F22"/>
    <mergeCell ref="H11:Q11"/>
    <mergeCell ref="N15:O15"/>
    <mergeCell ref="B16:F16"/>
    <mergeCell ref="H16:J16"/>
    <mergeCell ref="K16:M16"/>
  </mergeCells>
  <printOptions gridLines="1"/>
  <pageMargins left="0.37" right="0.34" top="0.62" bottom="0.68" header="0.42" footer="0.5"/>
  <pageSetup fitToHeight="1" fitToWidth="1" horizontalDpi="600" verticalDpi="600" orientation="landscape" scale="65" r:id="rId2"/>
  <headerFooter alignWithMargins="0">
    <oddFooter xml:space="preserve">&amp;L&amp;F&amp;C&amp;A   Page  &amp;P of &amp;N&amp;R&amp;D   </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S43"/>
  <sheetViews>
    <sheetView zoomScale="75" zoomScaleNormal="75" zoomScalePageLayoutView="0" workbookViewId="0" topLeftCell="A1">
      <selection activeCell="A1" sqref="A1"/>
    </sheetView>
  </sheetViews>
  <sheetFormatPr defaultColWidth="8.8515625" defaultRowHeight="12.75"/>
  <cols>
    <col min="1" max="1" width="37.8515625" style="0" customWidth="1"/>
    <col min="2" max="2" width="23.140625" style="0" bestFit="1" customWidth="1"/>
    <col min="3" max="3" width="10.28125" style="286" bestFit="1" customWidth="1"/>
    <col min="4" max="4" width="42.421875" style="286" customWidth="1"/>
    <col min="5" max="5" width="36.140625" style="286" bestFit="1" customWidth="1"/>
    <col min="6" max="6" width="5.140625" style="286" bestFit="1" customWidth="1"/>
    <col min="7" max="7" width="9.28125" style="0" bestFit="1" customWidth="1"/>
    <col min="8" max="8" width="10.28125" style="0" bestFit="1" customWidth="1"/>
    <col min="9" max="9" width="8.7109375" style="0" customWidth="1"/>
    <col min="10" max="10" width="9.00390625" style="0" customWidth="1"/>
    <col min="11" max="11" width="6.140625" style="0" bestFit="1" customWidth="1"/>
    <col min="12" max="12" width="6.28125" style="0" bestFit="1" customWidth="1"/>
    <col min="13" max="14" width="5.8515625" style="0" bestFit="1" customWidth="1"/>
    <col min="15" max="15" width="4.28125" style="0" bestFit="1" customWidth="1"/>
    <col min="16" max="16" width="1.7109375" style="0" customWidth="1"/>
    <col min="17" max="17" width="70.28125" style="0" customWidth="1"/>
    <col min="18" max="18" width="12.00390625" style="4" customWidth="1"/>
    <col min="19" max="19" width="13.421875" style="286" customWidth="1"/>
  </cols>
  <sheetData>
    <row r="1" spans="1:19" ht="18" customHeight="1">
      <c r="A1" s="56" t="str">
        <f>+'Tab B Cost &amp; Schedule Estimate'!D1</f>
        <v>Cost Center:</v>
      </c>
      <c r="B1" s="402">
        <f>+'Tab A Description'!B3</f>
        <v>9418</v>
      </c>
      <c r="D1"/>
      <c r="E1" s="6"/>
      <c r="F1" s="6"/>
      <c r="H1" s="7"/>
      <c r="R1"/>
      <c r="S1"/>
    </row>
    <row r="2" spans="1:19" ht="18" customHeight="1">
      <c r="A2" s="56" t="str">
        <f>+'Tab B Cost &amp; Schedule Estimate'!D2</f>
        <v>Job Number:</v>
      </c>
      <c r="B2" s="402">
        <f>+'Tab A Description'!B4</f>
        <v>2440</v>
      </c>
      <c r="D2"/>
      <c r="E2" s="6"/>
      <c r="F2" s="6"/>
      <c r="H2" s="7"/>
      <c r="R2"/>
      <c r="S2"/>
    </row>
    <row r="3" spans="1:19" ht="18" customHeight="1">
      <c r="A3" s="56" t="str">
        <f>+'Tab B Cost &amp; Schedule Estimate'!D3</f>
        <v>Job Title: </v>
      </c>
      <c r="B3" s="402" t="str">
        <f>+'Tab A Description'!B5</f>
        <v>NSTX Beamline 2 Refurbishment</v>
      </c>
      <c r="D3"/>
      <c r="E3" s="6"/>
      <c r="F3" s="6"/>
      <c r="H3" s="7"/>
      <c r="R3"/>
      <c r="S3"/>
    </row>
    <row r="4" spans="1:19" ht="18" customHeight="1">
      <c r="A4" s="56" t="str">
        <f>+'Tab B Cost &amp; Schedule Estimate'!D4</f>
        <v>Job Manager: </v>
      </c>
      <c r="B4" s="402" t="str">
        <f>+'Tab A Description'!B6</f>
        <v>Martin Denault</v>
      </c>
      <c r="D4"/>
      <c r="E4" s="6"/>
      <c r="F4" s="6"/>
      <c r="H4" s="7"/>
      <c r="R4"/>
      <c r="S4"/>
    </row>
    <row r="5" spans="3:19" ht="12.75">
      <c r="C5"/>
      <c r="D5"/>
      <c r="E5"/>
      <c r="F5"/>
      <c r="R5"/>
      <c r="S5"/>
    </row>
    <row r="6" spans="1:8" ht="20.25">
      <c r="A6" s="6"/>
      <c r="B6" s="6" t="s">
        <v>168</v>
      </c>
      <c r="C6" s="294"/>
      <c r="D6" s="295"/>
      <c r="E6"/>
      <c r="F6"/>
      <c r="H6" s="286"/>
    </row>
    <row r="7" spans="1:8" ht="12.75">
      <c r="A7" s="8"/>
      <c r="B7" s="8"/>
      <c r="C7" s="296"/>
      <c r="D7" s="296"/>
      <c r="E7" s="8"/>
      <c r="F7" s="8"/>
      <c r="G7" s="8"/>
      <c r="H7" s="287"/>
    </row>
    <row r="8" spans="1:8" ht="18.75" thickBot="1">
      <c r="A8" s="288" t="s">
        <v>35</v>
      </c>
      <c r="B8" s="297"/>
      <c r="C8" s="298"/>
      <c r="D8" s="298"/>
      <c r="E8" s="299" t="s">
        <v>36</v>
      </c>
      <c r="F8" s="300"/>
      <c r="G8" s="300"/>
      <c r="H8" s="301"/>
    </row>
    <row r="9" spans="1:8" ht="12.75">
      <c r="A9" s="302"/>
      <c r="C9" s="294"/>
      <c r="D9" s="294"/>
      <c r="E9"/>
      <c r="F9"/>
      <c r="H9" s="286"/>
    </row>
    <row r="10" spans="1:8" ht="12.75">
      <c r="A10" s="302" t="s">
        <v>97</v>
      </c>
      <c r="B10" s="45"/>
      <c r="C10" s="295"/>
      <c r="D10" s="295"/>
      <c r="E10" s="45"/>
      <c r="F10" s="45"/>
      <c r="G10" s="45"/>
      <c r="H10" s="303"/>
    </row>
    <row r="11" spans="1:8" ht="12.75">
      <c r="A11" s="415" t="s">
        <v>158</v>
      </c>
      <c r="B11" s="416"/>
      <c r="C11" s="305"/>
      <c r="D11" s="305"/>
      <c r="E11" s="48" t="s">
        <v>162</v>
      </c>
      <c r="F11" s="48"/>
      <c r="G11" s="46"/>
      <c r="H11" s="306"/>
    </row>
    <row r="12" spans="1:8" ht="12.75">
      <c r="A12" s="302" t="s">
        <v>166</v>
      </c>
      <c r="B12" s="45"/>
      <c r="C12" s="295"/>
      <c r="D12" s="295"/>
      <c r="E12" s="45" t="s">
        <v>163</v>
      </c>
      <c r="F12" s="45"/>
      <c r="G12" s="45"/>
      <c r="H12" s="303"/>
    </row>
    <row r="13" spans="1:8" ht="12.75">
      <c r="A13" s="307" t="s">
        <v>159</v>
      </c>
      <c r="B13" s="307"/>
      <c r="C13" s="308"/>
      <c r="D13" s="309"/>
      <c r="E13" s="310" t="s">
        <v>164</v>
      </c>
      <c r="F13" s="289"/>
      <c r="G13" s="311"/>
      <c r="H13" s="312"/>
    </row>
    <row r="14" spans="1:8" ht="12.75">
      <c r="A14" s="307" t="s">
        <v>167</v>
      </c>
      <c r="B14" s="307"/>
      <c r="C14" s="308"/>
      <c r="D14" s="309"/>
      <c r="E14" s="310" t="s">
        <v>165</v>
      </c>
      <c r="F14" s="289"/>
      <c r="G14" s="311"/>
      <c r="H14" s="312"/>
    </row>
    <row r="15" spans="1:8" ht="12.75">
      <c r="A15" s="313" t="s">
        <v>160</v>
      </c>
      <c r="B15" s="314"/>
      <c r="C15" s="308"/>
      <c r="D15" s="309"/>
      <c r="E15" s="310" t="s">
        <v>165</v>
      </c>
      <c r="F15" s="289"/>
      <c r="G15" s="315"/>
      <c r="H15" s="312"/>
    </row>
    <row r="16" spans="1:8" ht="12.75">
      <c r="A16" s="313" t="s">
        <v>161</v>
      </c>
      <c r="B16" s="314"/>
      <c r="C16" s="308"/>
      <c r="D16" s="309"/>
      <c r="E16" s="310" t="s">
        <v>165</v>
      </c>
      <c r="F16" s="289"/>
      <c r="G16" s="311"/>
      <c r="H16" s="312"/>
    </row>
    <row r="17" spans="1:8" ht="12.75">
      <c r="A17" s="313"/>
      <c r="B17" s="314"/>
      <c r="C17" s="308"/>
      <c r="D17" s="309"/>
      <c r="E17" s="310"/>
      <c r="F17" s="289"/>
      <c r="G17" s="311"/>
      <c r="H17" s="312"/>
    </row>
    <row r="18" spans="1:8" ht="12.75">
      <c r="A18" s="313"/>
      <c r="B18" s="314"/>
      <c r="C18" s="308"/>
      <c r="D18" s="309"/>
      <c r="E18" s="310"/>
      <c r="F18" s="289"/>
      <c r="G18" s="311"/>
      <c r="H18" s="312"/>
    </row>
    <row r="19" spans="1:8" ht="12.75">
      <c r="A19" s="313"/>
      <c r="B19" s="314"/>
      <c r="C19" s="308"/>
      <c r="D19" s="309"/>
      <c r="E19" s="310"/>
      <c r="F19" s="289"/>
      <c r="G19" s="311"/>
      <c r="H19" s="312"/>
    </row>
    <row r="20" spans="1:8" ht="12.75">
      <c r="A20" s="316"/>
      <c r="B20" s="314"/>
      <c r="C20" s="308"/>
      <c r="D20" s="309"/>
      <c r="E20" s="304"/>
      <c r="F20" s="289"/>
      <c r="G20" s="315"/>
      <c r="H20" s="312"/>
    </row>
    <row r="21" spans="1:8" ht="12.75">
      <c r="A21" s="313"/>
      <c r="B21" s="314"/>
      <c r="C21" s="308"/>
      <c r="D21" s="309"/>
      <c r="E21" s="310"/>
      <c r="F21" s="289"/>
      <c r="G21" s="311"/>
      <c r="H21" s="312"/>
    </row>
    <row r="22" spans="1:8" ht="12.75">
      <c r="A22" s="317"/>
      <c r="B22" s="314"/>
      <c r="C22" s="308"/>
      <c r="D22" s="318"/>
      <c r="E22" s="319"/>
      <c r="F22" s="289"/>
      <c r="G22" s="311"/>
      <c r="H22" s="312"/>
    </row>
    <row r="23" spans="1:8" ht="12.75">
      <c r="A23" s="313"/>
      <c r="B23" s="314"/>
      <c r="C23" s="308"/>
      <c r="D23" s="309"/>
      <c r="E23" s="310"/>
      <c r="F23" s="289"/>
      <c r="G23" s="311"/>
      <c r="H23" s="312"/>
    </row>
    <row r="24" spans="1:8" ht="12.75">
      <c r="A24" s="316"/>
      <c r="B24" s="314"/>
      <c r="C24" s="309"/>
      <c r="D24" s="309"/>
      <c r="E24" s="319"/>
      <c r="F24" s="289"/>
      <c r="G24" s="311"/>
      <c r="H24" s="312"/>
    </row>
    <row r="25" spans="1:8" ht="12.75">
      <c r="A25" s="321"/>
      <c r="B25" s="326"/>
      <c r="C25" s="322"/>
      <c r="D25" s="322"/>
      <c r="E25" s="327"/>
      <c r="F25" s="327"/>
      <c r="G25" s="327"/>
      <c r="H25" s="324"/>
    </row>
    <row r="26" spans="1:8" ht="12.75">
      <c r="A26" s="321"/>
      <c r="B26" s="326"/>
      <c r="C26" s="322"/>
      <c r="D26" s="322"/>
      <c r="E26" s="327"/>
      <c r="F26" s="328"/>
      <c r="G26" s="325"/>
      <c r="H26" s="312"/>
    </row>
    <row r="27" spans="1:8" ht="12.75">
      <c r="A27" s="320"/>
      <c r="B27" s="314"/>
      <c r="C27" s="322"/>
      <c r="D27" s="322"/>
      <c r="E27" s="307"/>
      <c r="F27" s="307"/>
      <c r="G27" s="307"/>
      <c r="H27" s="290"/>
    </row>
    <row r="28" spans="1:8" ht="12.75">
      <c r="A28" s="320"/>
      <c r="B28" s="314"/>
      <c r="C28" s="329"/>
      <c r="D28" s="322"/>
      <c r="E28" s="323"/>
      <c r="F28" s="307"/>
      <c r="G28" s="330"/>
      <c r="H28" s="312"/>
    </row>
    <row r="29" spans="1:8" ht="12.75">
      <c r="A29" s="331"/>
      <c r="B29" s="332"/>
      <c r="C29" s="322"/>
      <c r="D29" s="322"/>
      <c r="E29" s="307"/>
      <c r="F29" s="307"/>
      <c r="G29" s="307"/>
      <c r="H29" s="290"/>
    </row>
    <row r="30" spans="1:8" ht="12.75">
      <c r="A30" s="320"/>
      <c r="B30" s="314"/>
      <c r="C30" s="322"/>
      <c r="D30" s="322"/>
      <c r="E30" s="307"/>
      <c r="F30" s="307"/>
      <c r="G30" s="307"/>
      <c r="H30" s="290"/>
    </row>
    <row r="31" spans="1:8" ht="13.5" thickBot="1">
      <c r="A31" s="320"/>
      <c r="B31" s="314"/>
      <c r="C31" s="322"/>
      <c r="D31" s="322"/>
      <c r="E31" s="307"/>
      <c r="F31" s="46"/>
      <c r="G31" s="46"/>
      <c r="H31" s="333"/>
    </row>
    <row r="32" spans="1:8" ht="12.75">
      <c r="A32" s="320"/>
      <c r="B32" s="314"/>
      <c r="C32" s="322"/>
      <c r="D32" s="334" t="s">
        <v>126</v>
      </c>
      <c r="E32" s="291"/>
      <c r="F32" s="307"/>
      <c r="G32" s="335"/>
      <c r="H32" s="336"/>
    </row>
    <row r="33" spans="1:8" ht="12.75">
      <c r="A33" s="320"/>
      <c r="B33" s="314"/>
      <c r="C33" s="322"/>
      <c r="D33" s="337" t="s">
        <v>127</v>
      </c>
      <c r="E33" s="292"/>
      <c r="F33" s="330"/>
      <c r="G33" s="338"/>
      <c r="H33" s="339"/>
    </row>
    <row r="34" spans="1:8" ht="12.75">
      <c r="A34" s="320"/>
      <c r="B34" s="314"/>
      <c r="C34" s="322"/>
      <c r="D34" s="337" t="s">
        <v>128</v>
      </c>
      <c r="E34" s="292"/>
      <c r="F34" s="330"/>
      <c r="G34" s="338"/>
      <c r="H34" s="339"/>
    </row>
    <row r="35" spans="1:8" ht="12.75">
      <c r="A35" s="320"/>
      <c r="B35" s="314"/>
      <c r="C35" s="322"/>
      <c r="D35" s="337" t="s">
        <v>129</v>
      </c>
      <c r="E35" s="292"/>
      <c r="F35" s="330"/>
      <c r="G35" s="338"/>
      <c r="H35" s="339"/>
    </row>
    <row r="36" spans="1:8" ht="12.75">
      <c r="A36" s="320"/>
      <c r="B36" s="314"/>
      <c r="C36" s="322"/>
      <c r="D36" s="337" t="s">
        <v>130</v>
      </c>
      <c r="E36" s="292"/>
      <c r="F36" s="330"/>
      <c r="G36" s="338"/>
      <c r="H36" s="339"/>
    </row>
    <row r="37" spans="1:8" ht="12.75">
      <c r="A37" s="320"/>
      <c r="B37" s="314"/>
      <c r="C37" s="322"/>
      <c r="D37" s="337" t="s">
        <v>131</v>
      </c>
      <c r="E37" s="292"/>
      <c r="F37" s="330"/>
      <c r="G37" s="338"/>
      <c r="H37" s="339"/>
    </row>
    <row r="38" spans="1:8" ht="12.75">
      <c r="A38" s="320"/>
      <c r="B38" s="314"/>
      <c r="C38" s="322"/>
      <c r="D38" s="337" t="s">
        <v>132</v>
      </c>
      <c r="E38" s="292"/>
      <c r="F38" s="330"/>
      <c r="G38" s="338"/>
      <c r="H38" s="339"/>
    </row>
    <row r="39" spans="1:8" ht="12.75">
      <c r="A39" s="320"/>
      <c r="B39" s="314"/>
      <c r="C39" s="322"/>
      <c r="D39" s="337" t="s">
        <v>133</v>
      </c>
      <c r="E39" s="292"/>
      <c r="F39" s="330"/>
      <c r="G39" s="338"/>
      <c r="H39" s="339"/>
    </row>
    <row r="40" spans="1:8" ht="12.75">
      <c r="A40" s="320"/>
      <c r="B40" s="314"/>
      <c r="C40" s="322"/>
      <c r="D40" s="337" t="s">
        <v>135</v>
      </c>
      <c r="E40" s="292"/>
      <c r="F40" s="330"/>
      <c r="G40" s="338"/>
      <c r="H40" s="339"/>
    </row>
    <row r="41" spans="1:8" ht="13.5" thickBot="1">
      <c r="A41" s="320"/>
      <c r="B41" s="314"/>
      <c r="C41" s="322"/>
      <c r="D41" s="340" t="s">
        <v>134</v>
      </c>
      <c r="E41" s="293"/>
      <c r="F41" s="330"/>
      <c r="G41" s="338"/>
      <c r="H41" s="339"/>
    </row>
    <row r="42" spans="1:8" ht="12.75">
      <c r="A42" s="320"/>
      <c r="B42" s="314"/>
      <c r="C42" s="322"/>
      <c r="D42" s="322"/>
      <c r="E42" s="307"/>
      <c r="F42" s="307"/>
      <c r="G42" s="335"/>
      <c r="H42" s="336"/>
    </row>
    <row r="43" spans="1:8" ht="12.75">
      <c r="A43" s="320"/>
      <c r="B43" s="314"/>
      <c r="C43" s="322"/>
      <c r="D43" s="322"/>
      <c r="E43" s="330" t="s">
        <v>109</v>
      </c>
      <c r="F43" s="307"/>
      <c r="G43" s="341"/>
      <c r="H43" s="342"/>
    </row>
  </sheetData>
  <sheetProtection/>
  <mergeCells count="1">
    <mergeCell ref="A11:B11"/>
  </mergeCells>
  <printOptions gridLines="1"/>
  <pageMargins left="0.5" right="0.47" top="0.79" bottom="1" header="0.5" footer="0.5"/>
  <pageSetup fitToHeight="1" fitToWidth="1" horizontalDpi="144" verticalDpi="144" orientation="landscape" scale="74" r:id="rId1"/>
  <headerFooter alignWithMargins="0">
    <oddFooter>&amp;L&amp;f&amp;C&amp;A &amp;p&amp;R&amp;d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oguzman</cp:lastModifiedBy>
  <cp:lastPrinted>2010-06-14T18:37:56Z</cp:lastPrinted>
  <dcterms:created xsi:type="dcterms:W3CDTF">2001-10-24T18:11:20Z</dcterms:created>
  <dcterms:modified xsi:type="dcterms:W3CDTF">2010-10-20T12:16:52Z</dcterms:modified>
  <cp:category/>
  <cp:version/>
  <cp:contentType/>
  <cp:contentStatus/>
</cp:coreProperties>
</file>