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2">'Tab C Risk and uncertainty'!$A$1:$Q$29,'Tab C Risk and uncertainty'!$A$31:$Q$61</definedName>
    <definedName name="_xlnm.Print_Titles" localSheetId="1">'Tab B Cost &amp; Schedule Estimate'!$2:$4</definedName>
  </definedNames>
  <calcPr calcMode="manual" fullCalcOnLoad="1"/>
</workbook>
</file>

<file path=xl/sharedStrings.xml><?xml version="1.0" encoding="utf-8"?>
<sst xmlns="http://schemas.openxmlformats.org/spreadsheetml/2006/main" count="183" uniqueCount="149">
  <si>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</si>
  <si>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</si>
  <si>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</si>
  <si>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</si>
  <si>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</si>
  <si>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</si>
  <si>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</si>
  <si>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</si>
  <si>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</si>
  <si>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</si>
  <si>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</si>
  <si>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</si>
  <si>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</si>
  <si>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</si>
  <si>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</si>
  <si>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</si>
  <si>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</si>
  <si>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</si>
  <si>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</si>
  <si>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</si>
  <si>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</si>
  <si>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</si>
  <si>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</si>
  <si>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</si>
  <si>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</si>
  <si>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</si>
  <si>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</si>
  <si>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</si>
  <si>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</si>
  <si>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</si>
  <si>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</si>
  <si>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</si>
  <si>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</si>
  <si>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</si>
  <si>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</si>
  <si>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</si>
  <si>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</si>
  <si>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</si>
  <si>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</si>
  <si>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</si>
  <si>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</si>
  <si>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</si>
  <si>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</si>
  <si>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</si>
  <si>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</si>
  <si>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Low ($K)</t>
  </si>
  <si>
    <t>High ($K)</t>
  </si>
  <si>
    <t>Low (weeks)</t>
  </si>
  <si>
    <t>High (Weeks)</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</si>
  <si>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</si>
  <si>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</si>
  <si>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</si>
  <si>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</si>
  <si>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</si>
  <si>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</si>
  <si>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</si>
  <si>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</si>
  <si>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</si>
  <si>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</si>
  <si>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</si>
  <si>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</si>
  <si>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</si>
  <si>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</si>
  <si>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</si>
  <si>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</si>
  <si>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</si>
  <si>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</si>
  <si>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</si>
  <si>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</si>
  <si>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</si>
  <si>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</si>
  <si>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</si>
  <si>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</si>
  <si>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</si>
  <si>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</si>
  <si>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</si>
  <si>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</si>
  <si>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Materials and Subcontracts (M&amp;S)</t>
  </si>
  <si>
    <t>Basis of Estimate</t>
  </si>
  <si>
    <t>Project Management and Integration</t>
  </si>
  <si>
    <t>Erik Perry</t>
  </si>
  <si>
    <t>Management and engineering oversight of the NSTX Upgrade Project.  This project includes the addition of a second neutral beam on NSTX and the design, fabrication and installation of a new centerstack as well as upgrades to coil structures to support the new loads.  Also included is the updating of the General Arrangement Drawings for the NSTX Test Cell and funds for independent reviewers.</t>
  </si>
  <si>
    <t>50%  Mitchel for updating of General Arrangement drawings</t>
  </si>
  <si>
    <t>Independent reviewers  480 mh to support ORA during last two months of project</t>
  </si>
  <si>
    <t>two independent reviewers     80mh every 6 months plus $3K every six months for airfare, hotel and meals</t>
  </si>
  <si>
    <t>see Tab B for reviewer funds required</t>
  </si>
  <si>
    <t>Estimate (user input)</t>
  </si>
  <si>
    <t>SCHEDULE</t>
  </si>
  <si>
    <t>FY09$K</t>
  </si>
  <si>
    <t>HOURS</t>
  </si>
  <si>
    <t>FY09</t>
  </si>
  <si>
    <t>FY10</t>
  </si>
  <si>
    <t>USER INPUT TASKS AND DESCRIPTIONS</t>
  </si>
  <si>
    <t>USER INPUT</t>
  </si>
  <si>
    <t>Calculated</t>
  </si>
  <si>
    <t>task</t>
  </si>
  <si>
    <t xml:space="preserve">TASK DESCRIPTION </t>
  </si>
  <si>
    <t>Responsible</t>
  </si>
  <si>
    <r>
      <t xml:space="preserve">DURATION in </t>
    </r>
    <r>
      <rPr>
        <b/>
        <u val="single"/>
        <sz val="14"/>
        <color indexed="16"/>
        <rFont val="Times"/>
        <family val="0"/>
      </rPr>
      <t>WORK DAYS</t>
    </r>
  </si>
  <si>
    <t>OPTIONAL   Logical Pre-requisites (one task numbers in each column ,any order)</t>
  </si>
  <si>
    <t>User Input Start Date (optional)</t>
  </si>
  <si>
    <t>START DATE</t>
  </si>
  <si>
    <t>FINISH DATE</t>
  </si>
  <si>
    <t>actual= A</t>
  </si>
  <si>
    <t>M&amp;S (41)</t>
  </si>
  <si>
    <t>CREDIT CARD (43)</t>
  </si>
  <si>
    <t>OTHER (39)</t>
  </si>
  <si>
    <t>TRAVEL (35)</t>
  </si>
  <si>
    <t>OVERTIME (31)</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</si>
  <si>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</si>
  <si>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</si>
  <si>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</si>
  <si>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</si>
  <si>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</si>
  <si>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</si>
  <si>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</si>
  <si>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</si>
  <si>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</si>
  <si>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</si>
  <si>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</si>
  <si>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Other:__________</t>
  </si>
  <si>
    <t>Basis of Estimate and Names of req'd skills if known</t>
  </si>
  <si>
    <t>Category</t>
  </si>
  <si>
    <t>numb</t>
  </si>
  <si>
    <t>P3 cross ref (optinal)</t>
  </si>
  <si>
    <t>TOTAL Preliminary Cost Estimate ($k)=</t>
  </si>
  <si>
    <t>(1)  Procurement lead time:</t>
  </si>
  <si>
    <t>Weeks</t>
  </si>
  <si>
    <t>Purchase orders-Commercial, off-the-shelf items</t>
  </si>
  <si>
    <t>Purchase orders-Noncommercial items</t>
  </si>
  <si>
    <t>Subcontracts (non construction)</t>
  </si>
  <si>
    <t>Construction subcontracts</t>
  </si>
  <si>
    <t>FY11</t>
  </si>
  <si>
    <t>FY12</t>
  </si>
  <si>
    <t>FY13</t>
  </si>
  <si>
    <t>Systems Engineering Support 20% Simmons     LOE</t>
  </si>
  <si>
    <t>Full-Time Planner/Scheduler</t>
  </si>
  <si>
    <t>Project Manager - Perry     LOE</t>
  </si>
  <si>
    <t>FY12     100%</t>
  </si>
  <si>
    <t>FY13     100%</t>
  </si>
  <si>
    <t>FY10       70%</t>
  </si>
  <si>
    <t>FY11       70%</t>
  </si>
  <si>
    <t>Work Control Center</t>
  </si>
  <si>
    <t>FY10       0%</t>
  </si>
  <si>
    <t>FY11       25%   each of Winston and Langella (EMSM)</t>
  </si>
  <si>
    <t>FY12     50%  each of Winston and Langella (EMSM)</t>
  </si>
  <si>
    <t>FY13     50%  each of Winston and Langella (EMSM)</t>
  </si>
  <si>
    <t>7100                                             r1</t>
  </si>
  <si>
    <t>X</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</si>
</sst>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66">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0"/>
      <color indexed="10"/>
      <name val="Arial"/>
      <family val="2"/>
    </font>
    <font>
      <b/>
      <sz val="11"/>
      <name val="Arial"/>
      <family val="2"/>
    </font>
    <font>
      <b/>
      <i/>
      <sz val="14"/>
      <color indexed="12"/>
      <name val="Arial"/>
      <family val="2"/>
    </font>
    <font>
      <i/>
      <sz val="10"/>
      <color indexed="12"/>
      <name val="Arial"/>
      <family val="0"/>
    </font>
    <font>
      <sz val="8"/>
      <name val="Times"/>
      <family val="0"/>
    </font>
    <font>
      <b/>
      <u val="single"/>
      <sz val="11"/>
      <name val="Arial"/>
      <family val="2"/>
    </font>
    <font>
      <b/>
      <i/>
      <sz val="10"/>
      <color indexed="10"/>
      <name val="Arial"/>
      <family val="2"/>
    </font>
    <font>
      <sz val="10"/>
      <color indexed="16"/>
      <name val="Arial"/>
      <family val="0"/>
    </font>
    <font>
      <i/>
      <sz val="10"/>
      <name val="Arial"/>
      <family val="0"/>
    </font>
    <font>
      <sz val="10"/>
      <color indexed="10"/>
      <name val="Arial"/>
      <family val="2"/>
    </font>
    <font>
      <sz val="14"/>
      <name val="Arial"/>
      <family val="2"/>
    </font>
    <font>
      <i/>
      <sz val="14"/>
      <color indexed="12"/>
      <name val="Arial"/>
      <family val="2"/>
    </font>
    <font>
      <b/>
      <i/>
      <u val="single"/>
      <sz val="14"/>
      <name val="Arial"/>
      <family val="2"/>
    </font>
    <font>
      <sz val="9"/>
      <name val="Times"/>
      <family val="0"/>
    </font>
    <font>
      <b/>
      <u val="single"/>
      <sz val="11"/>
      <name val="Times"/>
      <family val="0"/>
    </font>
    <font>
      <b/>
      <i/>
      <u val="single"/>
      <sz val="12"/>
      <color indexed="12"/>
      <name val="Times"/>
      <family val="0"/>
    </font>
    <font>
      <b/>
      <u val="single"/>
      <sz val="12"/>
      <name val="Times"/>
      <family val="0"/>
    </font>
    <font>
      <b/>
      <u val="single"/>
      <sz val="12"/>
      <color indexed="10"/>
      <name val="Times"/>
      <family val="0"/>
    </font>
    <font>
      <b/>
      <u val="single"/>
      <sz val="12"/>
      <color indexed="12"/>
      <name val="Times"/>
      <family val="0"/>
    </font>
    <font>
      <b/>
      <sz val="14"/>
      <name val="Times"/>
      <family val="0"/>
    </font>
    <font>
      <b/>
      <i/>
      <u val="single"/>
      <sz val="14"/>
      <name val="Times"/>
      <family val="0"/>
    </font>
    <font>
      <b/>
      <i/>
      <u val="single"/>
      <sz val="14"/>
      <color indexed="12"/>
      <name val="Times"/>
      <family val="0"/>
    </font>
    <font>
      <b/>
      <sz val="14"/>
      <color indexed="12"/>
      <name val="Times"/>
      <family val="0"/>
    </font>
    <font>
      <sz val="8"/>
      <color indexed="55"/>
      <name val="Times"/>
      <family val="0"/>
    </font>
    <font>
      <b/>
      <sz val="9"/>
      <name val="Times"/>
      <family val="1"/>
    </font>
    <font>
      <b/>
      <sz val="11"/>
      <color indexed="16"/>
      <name val="Times"/>
      <family val="1"/>
    </font>
    <font>
      <b/>
      <u val="single"/>
      <sz val="14"/>
      <color indexed="16"/>
      <name val="Times"/>
      <family val="0"/>
    </font>
    <font>
      <b/>
      <i/>
      <sz val="9"/>
      <color indexed="12"/>
      <name val="Times"/>
      <family val="1"/>
    </font>
    <font>
      <b/>
      <sz val="10"/>
      <color indexed="12"/>
      <name val="Times"/>
      <family val="0"/>
    </font>
    <font>
      <sz val="8"/>
      <color indexed="10"/>
      <name val="Arial"/>
      <family val="2"/>
    </font>
    <font>
      <sz val="8"/>
      <color indexed="12"/>
      <name val="Arial"/>
      <family val="2"/>
    </font>
    <font>
      <b/>
      <sz val="11"/>
      <color indexed="23"/>
      <name val="Times"/>
      <family val="0"/>
    </font>
    <font>
      <i/>
      <sz val="9"/>
      <color indexed="12"/>
      <name val="Times"/>
      <family val="0"/>
    </font>
    <font>
      <sz val="9"/>
      <color indexed="23"/>
      <name val="Times"/>
      <family val="0"/>
    </font>
    <font>
      <b/>
      <sz val="9"/>
      <color indexed="23"/>
      <name val="Times"/>
      <family val="0"/>
    </font>
    <font>
      <sz val="8"/>
      <color indexed="22"/>
      <name val="Times"/>
      <family val="0"/>
    </font>
    <font>
      <b/>
      <sz val="11"/>
      <name val="Times"/>
      <family val="0"/>
    </font>
    <font>
      <sz val="9"/>
      <name val="Helv"/>
      <family val="0"/>
    </font>
    <font>
      <b/>
      <sz val="8"/>
      <color indexed="10"/>
      <name val="Arial"/>
      <family val="2"/>
    </font>
    <font>
      <sz val="12"/>
      <name val="Times"/>
      <family val="0"/>
    </font>
    <font>
      <b/>
      <sz val="12"/>
      <name val="Times"/>
      <family val="0"/>
    </font>
    <font>
      <b/>
      <i/>
      <sz val="12"/>
      <color indexed="12"/>
      <name val="Times"/>
      <family val="0"/>
    </font>
    <font>
      <i/>
      <sz val="12"/>
      <color indexed="12"/>
      <name val="Times"/>
      <family val="0"/>
    </font>
    <font>
      <sz val="10"/>
      <name val="Times"/>
      <family val="0"/>
    </font>
    <font>
      <b/>
      <u val="single"/>
      <sz val="10"/>
      <color indexed="12"/>
      <name val="Arial"/>
      <family val="2"/>
    </font>
    <font>
      <b/>
      <sz val="11"/>
      <color indexed="12"/>
      <name val="Arial"/>
      <family val="2"/>
    </font>
    <font>
      <b/>
      <i/>
      <sz val="11"/>
      <color indexed="12"/>
      <name val="Arial"/>
      <family val="2"/>
    </font>
    <font>
      <b/>
      <u val="single"/>
      <sz val="11"/>
      <color indexed="12"/>
      <name val="Arial"/>
      <family val="2"/>
    </font>
    <font>
      <b/>
      <sz val="10"/>
      <color indexed="12"/>
      <name val="Arial"/>
      <family val="2"/>
    </font>
    <font>
      <b/>
      <sz val="12"/>
      <color indexed="12"/>
      <name val="Arial"/>
      <family val="2"/>
    </font>
    <font>
      <b/>
      <sz val="8"/>
      <name val="Arial"/>
      <family val="2"/>
    </font>
    <font>
      <b/>
      <sz val="11"/>
      <color indexed="10"/>
      <name val="Arial"/>
      <family val="2"/>
    </font>
    <font>
      <b/>
      <i/>
      <sz val="10"/>
      <color indexed="12"/>
      <name val="Arial"/>
      <family val="2"/>
    </font>
  </fonts>
  <fills count="11">
    <fill>
      <patternFill/>
    </fill>
    <fill>
      <patternFill patternType="gray125"/>
    </fill>
    <fill>
      <patternFill patternType="solid">
        <fgColor indexed="22"/>
        <bgColor indexed="64"/>
      </patternFill>
    </fill>
    <fill>
      <patternFill patternType="solid">
        <fgColor indexed="43"/>
        <bgColor indexed="64"/>
      </patternFill>
    </fill>
    <fill>
      <patternFill patternType="gray125">
        <bgColor indexed="8"/>
      </patternFill>
    </fill>
    <fill>
      <patternFill patternType="solid">
        <fgColor indexed="42"/>
        <bgColor indexed="64"/>
      </patternFill>
    </fill>
    <fill>
      <patternFill patternType="solid">
        <fgColor indexed="8"/>
        <bgColor indexed="64"/>
      </patternFill>
    </fill>
    <fill>
      <patternFill patternType="solid">
        <fgColor indexed="23"/>
        <bgColor indexed="64"/>
      </patternFill>
    </fill>
    <fill>
      <patternFill patternType="solid">
        <fgColor indexed="63"/>
        <bgColor indexed="64"/>
      </patternFill>
    </fill>
    <fill>
      <patternFill patternType="solid">
        <fgColor indexed="45"/>
        <bgColor indexed="64"/>
      </patternFill>
    </fill>
    <fill>
      <patternFill patternType="solid">
        <fgColor indexed="54"/>
        <bgColor indexed="64"/>
      </patternFill>
    </fill>
  </fills>
  <borders count="26">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1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0"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1" fillId="0" borderId="0" xfId="0" applyFont="1" applyAlignment="1">
      <alignment/>
    </xf>
    <xf numFmtId="0" fontId="12" fillId="0" borderId="0" xfId="0" applyFont="1" applyAlignment="1">
      <alignment/>
    </xf>
    <xf numFmtId="0" fontId="0" fillId="0" borderId="0" xfId="21" applyFont="1">
      <alignment/>
      <protection locked="0"/>
    </xf>
    <xf numFmtId="0" fontId="0" fillId="0" borderId="4"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3" xfId="0" applyFont="1" applyBorder="1" applyAlignment="1">
      <alignment/>
    </xf>
    <xf numFmtId="0" fontId="0" fillId="0" borderId="0" xfId="0" applyFont="1" applyAlignment="1">
      <alignment/>
    </xf>
    <xf numFmtId="0" fontId="18"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14" fillId="0" borderId="0" xfId="0" applyFont="1" applyAlignment="1" applyProtection="1">
      <alignment/>
      <protection locked="0"/>
    </xf>
    <xf numFmtId="0" fontId="15" fillId="0" borderId="0" xfId="0" applyFont="1" applyFill="1" applyAlignment="1" applyProtection="1">
      <alignment/>
      <protection locked="0"/>
    </xf>
    <xf numFmtId="0" fontId="12" fillId="0" borderId="0" xfId="0" applyFont="1" applyAlignment="1" applyProtection="1">
      <alignment/>
      <protection locked="0"/>
    </xf>
    <xf numFmtId="0" fontId="4" fillId="0" borderId="0" xfId="0" applyFont="1" applyBorder="1" applyAlignment="1" applyProtection="1">
      <alignment/>
      <protection locked="0"/>
    </xf>
    <xf numFmtId="0" fontId="14" fillId="0" borderId="0" xfId="0" applyFont="1" applyBorder="1" applyAlignment="1" applyProtection="1">
      <alignment/>
      <protection locked="0"/>
    </xf>
    <xf numFmtId="0" fontId="15" fillId="0" borderId="0" xfId="0" applyFont="1" applyFill="1" applyBorder="1" applyAlignment="1" applyProtection="1">
      <alignment/>
      <protection locked="0"/>
    </xf>
    <xf numFmtId="0" fontId="14" fillId="0" borderId="0" xfId="0" applyFont="1" applyAlignment="1" applyProtection="1">
      <alignment/>
      <protection locked="0"/>
    </xf>
    <xf numFmtId="0" fontId="16" fillId="0" borderId="0" xfId="0" applyFont="1" applyFill="1" applyAlignment="1" applyProtection="1">
      <alignment/>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7" fontId="17" fillId="0" borderId="0" xfId="0" applyNumberFormat="1" applyFont="1" applyFill="1" applyAlignment="1">
      <alignment horizontal="center"/>
    </xf>
    <xf numFmtId="0" fontId="0" fillId="0" borderId="0" xfId="0" applyFill="1" applyAlignment="1" applyProtection="1">
      <alignment/>
      <protection locked="0"/>
    </xf>
    <xf numFmtId="0" fontId="12" fillId="0" borderId="0" xfId="0" applyFont="1" applyFill="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 borderId="2" xfId="0" applyFill="1" applyBorder="1" applyAlignment="1">
      <alignment horizontal="centerContinuous"/>
    </xf>
    <xf numFmtId="0" fontId="0" fillId="3" borderId="4" xfId="0" applyFill="1" applyBorder="1" applyAlignment="1">
      <alignment/>
    </xf>
    <xf numFmtId="0" fontId="0" fillId="3"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20"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13"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21"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22" fillId="0" borderId="0" xfId="18" applyFont="1" applyFill="1" applyBorder="1" applyAlignment="1">
      <alignment horizontal="right" vertical="top"/>
    </xf>
    <xf numFmtId="0" fontId="21" fillId="0" borderId="9" xfId="0" applyFont="1" applyFill="1" applyBorder="1" applyAlignment="1">
      <alignment vertical="top"/>
    </xf>
    <xf numFmtId="44" fontId="0" fillId="0" borderId="10" xfId="17" applyFill="1" applyBorder="1" applyAlignment="1">
      <alignment vertical="top"/>
    </xf>
    <xf numFmtId="1" fontId="0" fillId="0" borderId="10" xfId="0" applyNumberFormat="1" applyFill="1" applyBorder="1" applyAlignment="1">
      <alignment horizontal="right" vertical="top"/>
    </xf>
    <xf numFmtId="42" fontId="0" fillId="0" borderId="11" xfId="18" applyFill="1" applyBorder="1" applyAlignment="1">
      <alignment horizontal="right" vertical="top"/>
    </xf>
    <xf numFmtId="169" fontId="2" fillId="0" borderId="0" xfId="0" applyNumberFormat="1" applyFont="1" applyFill="1" applyBorder="1" applyAlignment="1">
      <alignment horizontal="center" vertical="top"/>
    </xf>
    <xf numFmtId="0" fontId="21" fillId="0" borderId="12"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22" fillId="0" borderId="13"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13"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1" fillId="0" borderId="4" xfId="0" applyFont="1" applyBorder="1" applyAlignment="1">
      <alignment horizontal="left"/>
    </xf>
    <xf numFmtId="0" fontId="23" fillId="2" borderId="0" xfId="0" applyFont="1" applyFill="1" applyAlignment="1">
      <alignment/>
    </xf>
    <xf numFmtId="0" fontId="14" fillId="2" borderId="0" xfId="0" applyFont="1" applyFill="1" applyAlignment="1">
      <alignment/>
    </xf>
    <xf numFmtId="0" fontId="24" fillId="0" borderId="0" xfId="0" applyFont="1" applyFill="1" applyAlignment="1">
      <alignment/>
    </xf>
    <xf numFmtId="166" fontId="25" fillId="3" borderId="14" xfId="0" applyNumberFormat="1" applyFont="1" applyFill="1" applyBorder="1" applyAlignment="1">
      <alignment horizontal="centerContinuous"/>
    </xf>
    <xf numFmtId="166" fontId="25" fillId="3" borderId="15" xfId="0" applyNumberFormat="1" applyFont="1" applyFill="1" applyBorder="1" applyAlignment="1">
      <alignment horizontal="centerContinuous"/>
    </xf>
    <xf numFmtId="0" fontId="25" fillId="3" borderId="15" xfId="0" applyFont="1" applyFill="1" applyBorder="1" applyAlignment="1">
      <alignment horizontal="centerContinuous"/>
    </xf>
    <xf numFmtId="0" fontId="25" fillId="3" borderId="16" xfId="0" applyFont="1" applyFill="1" applyBorder="1" applyAlignment="1">
      <alignment horizontal="centerContinuous"/>
    </xf>
    <xf numFmtId="0" fontId="26" fillId="3" borderId="1" xfId="0" applyFont="1" applyFill="1" applyBorder="1" applyAlignment="1">
      <alignment/>
    </xf>
    <xf numFmtId="0" fontId="26" fillId="3" borderId="17" xfId="0" applyFont="1" applyFill="1" applyBorder="1" applyAlignment="1">
      <alignment/>
    </xf>
    <xf numFmtId="0" fontId="26" fillId="3" borderId="2" xfId="0" applyFont="1" applyFill="1" applyBorder="1" applyAlignment="1">
      <alignment/>
    </xf>
    <xf numFmtId="0" fontId="27" fillId="3" borderId="17" xfId="0" applyFont="1" applyFill="1" applyBorder="1" applyAlignment="1">
      <alignment horizontal="centerContinuous"/>
    </xf>
    <xf numFmtId="0" fontId="28" fillId="3" borderId="17" xfId="0" applyFont="1" applyFill="1" applyBorder="1" applyAlignment="1">
      <alignment horizontal="centerContinuous"/>
    </xf>
    <xf numFmtId="0" fontId="29" fillId="3" borderId="15" xfId="0" applyFont="1" applyFill="1" applyBorder="1" applyAlignment="1">
      <alignment horizontal="centerContinuous"/>
    </xf>
    <xf numFmtId="0" fontId="29" fillId="3" borderId="16" xfId="0" applyFont="1" applyFill="1" applyBorder="1" applyAlignment="1">
      <alignment/>
    </xf>
    <xf numFmtId="0" fontId="29" fillId="0" borderId="15" xfId="0" applyFont="1" applyBorder="1" applyAlignment="1">
      <alignment/>
    </xf>
    <xf numFmtId="166" fontId="30" fillId="0" borderId="14" xfId="0" applyNumberFormat="1" applyFont="1" applyBorder="1" applyAlignment="1">
      <alignment horizontal="centerContinuous"/>
    </xf>
    <xf numFmtId="166" fontId="29" fillId="0" borderId="15" xfId="0" applyNumberFormat="1" applyFont="1" applyBorder="1" applyAlignment="1">
      <alignment horizontal="centerContinuous"/>
    </xf>
    <xf numFmtId="166" fontId="29" fillId="0" borderId="16" xfId="0" applyNumberFormat="1" applyFont="1" applyBorder="1" applyAlignment="1">
      <alignment horizontal="centerContinuous"/>
    </xf>
    <xf numFmtId="0" fontId="29" fillId="0" borderId="15" xfId="0" applyFont="1" applyBorder="1" applyAlignment="1">
      <alignment horizontal="centerContinuous"/>
    </xf>
    <xf numFmtId="0" fontId="29" fillId="0" borderId="16" xfId="0" applyFont="1" applyBorder="1" applyAlignment="1">
      <alignment horizontal="centerContinuous"/>
    </xf>
    <xf numFmtId="0" fontId="26" fillId="4" borderId="0" xfId="0" applyFont="1" applyFill="1" applyAlignment="1">
      <alignment/>
    </xf>
    <xf numFmtId="0" fontId="26" fillId="0" borderId="0" xfId="0" applyFont="1" applyAlignment="1">
      <alignment/>
    </xf>
    <xf numFmtId="0" fontId="32" fillId="0" borderId="14" xfId="0" applyFont="1" applyBorder="1" applyAlignment="1">
      <alignment horizontal="centerContinuous"/>
    </xf>
    <xf numFmtId="0" fontId="32" fillId="0" borderId="15" xfId="0" applyFont="1" applyBorder="1" applyAlignment="1">
      <alignment horizontal="centerContinuous"/>
    </xf>
    <xf numFmtId="0" fontId="32" fillId="0" borderId="16"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3" borderId="3" xfId="0" applyFont="1" applyFill="1" applyBorder="1" applyAlignment="1">
      <alignment/>
    </xf>
    <xf numFmtId="0" fontId="33" fillId="3" borderId="0" xfId="0" applyFont="1" applyFill="1" applyBorder="1" applyAlignment="1">
      <alignment horizontal="centerContinuous"/>
    </xf>
    <xf numFmtId="0" fontId="33" fillId="3" borderId="4" xfId="0" applyFont="1" applyFill="1" applyBorder="1" applyAlignment="1">
      <alignment horizontal="centerContinuous"/>
    </xf>
    <xf numFmtId="0" fontId="33" fillId="3" borderId="15" xfId="0" applyFont="1" applyFill="1" applyBorder="1" applyAlignment="1">
      <alignment horizontal="centerContinuous"/>
    </xf>
    <xf numFmtId="0" fontId="34" fillId="3" borderId="18" xfId="0" applyFont="1" applyFill="1" applyBorder="1" applyAlignment="1">
      <alignment horizontal="centerContinuous" wrapText="1"/>
    </xf>
    <xf numFmtId="0" fontId="34" fillId="3" borderId="15" xfId="0" applyFont="1" applyFill="1" applyBorder="1" applyAlignment="1">
      <alignment horizontal="centerContinuous" wrapText="1"/>
    </xf>
    <xf numFmtId="0" fontId="34" fillId="3" borderId="19" xfId="0" applyFont="1" applyFill="1" applyBorder="1" applyAlignment="1">
      <alignment horizontal="centerContinuous" wrapText="1"/>
    </xf>
    <xf numFmtId="0" fontId="35" fillId="2" borderId="1" xfId="0" applyFont="1" applyFill="1" applyBorder="1" applyAlignment="1">
      <alignment horizontal="centerContinuous"/>
    </xf>
    <xf numFmtId="0" fontId="35" fillId="2" borderId="2" xfId="0" applyFont="1" applyFill="1" applyBorder="1" applyAlignment="1">
      <alignment horizontal="centerContinuous"/>
    </xf>
    <xf numFmtId="0" fontId="26" fillId="0" borderId="0" xfId="0" applyFont="1" applyBorder="1" applyAlignment="1">
      <alignment/>
    </xf>
    <xf numFmtId="166" fontId="36" fillId="2" borderId="5" xfId="0" applyNumberFormat="1" applyFont="1" applyFill="1" applyBorder="1" applyAlignment="1">
      <alignment/>
    </xf>
    <xf numFmtId="166" fontId="36" fillId="2" borderId="8" xfId="0" applyNumberFormat="1" applyFont="1" applyFill="1" applyBorder="1" applyAlignment="1">
      <alignment/>
    </xf>
    <xf numFmtId="166" fontId="36" fillId="2" borderId="6" xfId="0" applyNumberFormat="1" applyFont="1" applyFill="1" applyBorder="1" applyAlignment="1">
      <alignment/>
    </xf>
    <xf numFmtId="0" fontId="36" fillId="2" borderId="8" xfId="0" applyFont="1" applyFill="1" applyBorder="1" applyAlignment="1">
      <alignment/>
    </xf>
    <xf numFmtId="0" fontId="36" fillId="2" borderId="0" xfId="0" applyFont="1" applyFill="1" applyBorder="1" applyAlignment="1">
      <alignment/>
    </xf>
    <xf numFmtId="0" fontId="26" fillId="0" borderId="19" xfId="0" applyFont="1" applyBorder="1" applyAlignment="1">
      <alignment wrapText="1"/>
    </xf>
    <xf numFmtId="0" fontId="37" fillId="3" borderId="19" xfId="0" applyFont="1" applyFill="1" applyBorder="1" applyAlignment="1">
      <alignment horizontal="centerContinuous" wrapText="1"/>
    </xf>
    <xf numFmtId="0" fontId="37" fillId="3" borderId="8" xfId="0" applyFont="1" applyFill="1" applyBorder="1" applyAlignment="1">
      <alignment horizontal="centerContinuous" wrapText="1"/>
    </xf>
    <xf numFmtId="0" fontId="38" fillId="3" borderId="8" xfId="0" applyFont="1" applyFill="1" applyBorder="1" applyAlignment="1">
      <alignment horizontal="center" wrapText="1"/>
    </xf>
    <xf numFmtId="0" fontId="40" fillId="3" borderId="12" xfId="0" applyFont="1" applyFill="1" applyBorder="1" applyAlignment="1">
      <alignment horizontal="centerContinuous" wrapText="1"/>
    </xf>
    <xf numFmtId="0" fontId="40" fillId="3" borderId="7" xfId="0" applyFont="1" applyFill="1" applyBorder="1" applyAlignment="1">
      <alignment horizontal="centerContinuous" wrapText="1"/>
    </xf>
    <xf numFmtId="0" fontId="38" fillId="3" borderId="20" xfId="0" applyFont="1" applyFill="1" applyBorder="1" applyAlignment="1">
      <alignment horizontal="centerContinuous" wrapText="1"/>
    </xf>
    <xf numFmtId="0" fontId="41" fillId="2" borderId="19" xfId="0" applyFont="1" applyFill="1" applyBorder="1" applyAlignment="1">
      <alignment horizontal="center" wrapText="1"/>
    </xf>
    <xf numFmtId="0" fontId="37" fillId="3" borderId="8" xfId="0" applyFont="1" applyFill="1" applyBorder="1" applyAlignment="1">
      <alignment horizontal="center" textRotation="90" wrapText="1"/>
    </xf>
    <xf numFmtId="166" fontId="42" fillId="3" borderId="21" xfId="0" applyNumberFormat="1" applyFont="1" applyFill="1" applyBorder="1" applyAlignment="1">
      <alignment textRotation="90" wrapText="1"/>
    </xf>
    <xf numFmtId="166" fontId="42" fillId="3" borderId="22" xfId="0" applyNumberFormat="1" applyFont="1" applyFill="1" applyBorder="1" applyAlignment="1">
      <alignment textRotation="90" wrapText="1"/>
    </xf>
    <xf numFmtId="166" fontId="42" fillId="3" borderId="23" xfId="0" applyNumberFormat="1" applyFont="1" applyFill="1" applyBorder="1" applyAlignment="1">
      <alignment textRotation="90" wrapText="1"/>
    </xf>
    <xf numFmtId="0" fontId="43" fillId="3" borderId="22" xfId="0" applyFont="1" applyFill="1" applyBorder="1" applyAlignment="1">
      <alignment textRotation="90" wrapText="1"/>
    </xf>
    <xf numFmtId="0" fontId="43" fillId="3" borderId="24" xfId="0" applyFont="1" applyFill="1" applyBorder="1" applyAlignment="1">
      <alignment textRotation="90" wrapText="1"/>
    </xf>
    <xf numFmtId="0" fontId="43" fillId="3" borderId="25" xfId="0" applyFont="1" applyFill="1" applyBorder="1" applyAlignment="1">
      <alignment textRotation="90" wrapText="1"/>
    </xf>
    <xf numFmtId="0" fontId="26" fillId="3" borderId="0" xfId="0" applyFont="1" applyFill="1" applyAlignment="1">
      <alignment wrapText="1"/>
    </xf>
    <xf numFmtId="0" fontId="37" fillId="0" borderId="0" xfId="0" applyFont="1" applyAlignment="1">
      <alignment horizontal="center" wrapText="1"/>
    </xf>
    <xf numFmtId="0" fontId="2" fillId="0" borderId="8" xfId="0" applyFont="1" applyBorder="1" applyAlignment="1">
      <alignment horizontal="center" wrapText="1"/>
    </xf>
    <xf numFmtId="193" fontId="14" fillId="5" borderId="25" xfId="0" applyNumberFormat="1" applyFont="1" applyFill="1" applyBorder="1" applyAlignment="1" applyProtection="1">
      <alignment horizontal="center" textRotation="90"/>
      <protection locked="0"/>
    </xf>
    <xf numFmtId="193" fontId="14" fillId="3" borderId="25" xfId="0" applyNumberFormat="1" applyFont="1" applyFill="1" applyBorder="1" applyAlignment="1" applyProtection="1">
      <alignment horizontal="center" textRotation="90"/>
      <protection locked="0"/>
    </xf>
    <xf numFmtId="193" fontId="2" fillId="3" borderId="25" xfId="0" applyNumberFormat="1" applyFont="1" applyFill="1" applyBorder="1" applyAlignment="1" applyProtection="1">
      <alignment horizontal="center"/>
      <protection locked="0"/>
    </xf>
    <xf numFmtId="0" fontId="26" fillId="0" borderId="0" xfId="0" applyFont="1" applyAlignment="1">
      <alignment wrapText="1"/>
    </xf>
    <xf numFmtId="0" fontId="26" fillId="6" borderId="0" xfId="0" applyFont="1" applyFill="1" applyAlignment="1">
      <alignment/>
    </xf>
    <xf numFmtId="0" fontId="26" fillId="6" borderId="0" xfId="0" applyFont="1" applyFill="1" applyAlignment="1">
      <alignment wrapText="1"/>
    </xf>
    <xf numFmtId="0" fontId="26" fillId="2" borderId="0" xfId="0" applyFont="1" applyFill="1" applyAlignment="1">
      <alignment/>
    </xf>
    <xf numFmtId="0" fontId="44" fillId="2" borderId="0" xfId="0" applyFont="1" applyFill="1" applyAlignment="1">
      <alignment/>
    </xf>
    <xf numFmtId="0" fontId="45" fillId="2" borderId="0" xfId="0" applyFont="1" applyFill="1" applyAlignment="1">
      <alignment/>
    </xf>
    <xf numFmtId="0" fontId="46" fillId="2" borderId="0" xfId="0" applyFont="1" applyFill="1" applyAlignment="1">
      <alignment/>
    </xf>
    <xf numFmtId="0" fontId="47" fillId="2" borderId="0" xfId="0" applyFont="1" applyFill="1" applyAlignment="1">
      <alignment/>
    </xf>
    <xf numFmtId="0" fontId="46" fillId="6" borderId="0" xfId="0" applyFont="1" applyFill="1" applyAlignment="1">
      <alignment/>
    </xf>
    <xf numFmtId="43" fontId="48" fillId="7" borderId="0" xfId="15" applyFont="1" applyFill="1" applyAlignment="1">
      <alignment/>
    </xf>
    <xf numFmtId="0" fontId="48" fillId="7" borderId="0" xfId="0" applyFont="1" applyFill="1" applyAlignment="1">
      <alignment/>
    </xf>
    <xf numFmtId="0" fontId="49" fillId="6" borderId="0" xfId="0" applyFont="1" applyFill="1" applyAlignment="1">
      <alignment/>
    </xf>
    <xf numFmtId="0" fontId="45" fillId="0" borderId="0" xfId="0" applyFont="1" applyFill="1" applyAlignment="1">
      <alignment/>
    </xf>
    <xf numFmtId="166" fontId="6" fillId="6" borderId="0" xfId="0" applyNumberFormat="1" applyFont="1" applyFill="1" applyAlignment="1">
      <alignment/>
    </xf>
    <xf numFmtId="166" fontId="6" fillId="6" borderId="0" xfId="0" applyNumberFormat="1" applyFont="1" applyFill="1" applyAlignment="1">
      <alignment horizontal="left"/>
    </xf>
    <xf numFmtId="166" fontId="6" fillId="6" borderId="4" xfId="0" applyNumberFormat="1" applyFont="1" applyFill="1" applyBorder="1" applyAlignment="1">
      <alignment/>
    </xf>
    <xf numFmtId="184" fontId="6" fillId="6" borderId="0" xfId="15" applyNumberFormat="1" applyFont="1" applyFill="1" applyAlignment="1">
      <alignment/>
    </xf>
    <xf numFmtId="0" fontId="50" fillId="6" borderId="0" xfId="0" applyFont="1" applyFill="1" applyAlignment="1">
      <alignment/>
    </xf>
    <xf numFmtId="0" fontId="37" fillId="0" borderId="0" xfId="0" applyFont="1" applyFill="1" applyAlignment="1">
      <alignment/>
    </xf>
    <xf numFmtId="0" fontId="37" fillId="0" borderId="0" xfId="0" applyFont="1" applyFill="1" applyAlignment="1">
      <alignment horizontal="center"/>
    </xf>
    <xf numFmtId="0" fontId="49" fillId="8" borderId="0" xfId="0" applyFont="1" applyFill="1" applyAlignment="1">
      <alignment horizontal="center"/>
    </xf>
    <xf numFmtId="0" fontId="40" fillId="0" borderId="0" xfId="0" applyFont="1" applyFill="1" applyAlignment="1">
      <alignment horizontal="center"/>
    </xf>
    <xf numFmtId="0" fontId="37" fillId="2" borderId="0" xfId="0" applyFont="1" applyFill="1" applyAlignment="1">
      <alignment horizontal="center"/>
    </xf>
    <xf numFmtId="0" fontId="37" fillId="8" borderId="0" xfId="0" applyFont="1" applyFill="1" applyAlignment="1">
      <alignment horizontal="center"/>
    </xf>
    <xf numFmtId="166" fontId="51" fillId="3" borderId="0" xfId="0" applyNumberFormat="1" applyFont="1" applyFill="1" applyAlignment="1">
      <alignment/>
    </xf>
    <xf numFmtId="0" fontId="26" fillId="0" borderId="0" xfId="0" applyFont="1" applyFill="1" applyAlignment="1">
      <alignment/>
    </xf>
    <xf numFmtId="0" fontId="49" fillId="0" borderId="0" xfId="0" applyFont="1" applyFill="1" applyAlignment="1">
      <alignment/>
    </xf>
    <xf numFmtId="166" fontId="17" fillId="0" borderId="0" xfId="0" applyNumberFormat="1" applyFont="1" applyFill="1" applyAlignment="1">
      <alignment/>
    </xf>
    <xf numFmtId="166" fontId="17" fillId="0" borderId="0" xfId="0" applyNumberFormat="1" applyFont="1" applyFill="1" applyAlignment="1">
      <alignment horizontal="left"/>
    </xf>
    <xf numFmtId="0" fontId="17" fillId="0" borderId="0" xfId="0" applyFont="1" applyFill="1" applyAlignment="1">
      <alignment/>
    </xf>
    <xf numFmtId="0" fontId="52" fillId="0" borderId="0" xfId="0" applyFont="1" applyFill="1" applyAlignment="1">
      <alignment/>
    </xf>
    <xf numFmtId="0" fontId="53" fillId="9" borderId="14" xfId="0" applyFont="1" applyFill="1" applyBorder="1" applyAlignment="1">
      <alignment/>
    </xf>
    <xf numFmtId="0" fontId="52" fillId="9" borderId="15" xfId="0" applyFont="1" applyFill="1" applyBorder="1" applyAlignment="1">
      <alignment/>
    </xf>
    <xf numFmtId="0" fontId="53" fillId="9" borderId="15" xfId="0" applyFont="1" applyFill="1" applyBorder="1" applyAlignment="1">
      <alignment/>
    </xf>
    <xf numFmtId="166" fontId="49" fillId="9" borderId="16" xfId="0" applyNumberFormat="1" applyFont="1" applyFill="1" applyBorder="1" applyAlignment="1">
      <alignment/>
    </xf>
    <xf numFmtId="166" fontId="54" fillId="0" borderId="0" xfId="0" applyNumberFormat="1" applyFont="1" applyFill="1" applyBorder="1" applyAlignment="1">
      <alignment/>
    </xf>
    <xf numFmtId="0" fontId="52" fillId="2" borderId="0" xfId="0" applyFont="1" applyFill="1" applyAlignment="1">
      <alignment/>
    </xf>
    <xf numFmtId="166" fontId="17" fillId="6" borderId="0" xfId="0" applyNumberFormat="1" applyFont="1" applyFill="1" applyAlignment="1">
      <alignment/>
    </xf>
    <xf numFmtId="0" fontId="53" fillId="0" borderId="0" xfId="0" applyFont="1" applyFill="1" applyAlignment="1">
      <alignment/>
    </xf>
    <xf numFmtId="0" fontId="55" fillId="0" borderId="0" xfId="0" applyFont="1" applyFill="1" applyAlignment="1">
      <alignment/>
    </xf>
    <xf numFmtId="0" fontId="52" fillId="0" borderId="0" xfId="0" applyFont="1" applyFill="1" applyAlignment="1">
      <alignment horizontal="left"/>
    </xf>
    <xf numFmtId="0" fontId="2" fillId="3" borderId="1" xfId="0" applyFont="1" applyFill="1" applyBorder="1" applyAlignment="1">
      <alignment horizontal="centerContinuous"/>
    </xf>
    <xf numFmtId="0" fontId="0" fillId="3" borderId="17" xfId="0" applyFill="1" applyBorder="1" applyAlignment="1">
      <alignment horizontal="centerContinuous"/>
    </xf>
    <xf numFmtId="166" fontId="0" fillId="3" borderId="17" xfId="0" applyNumberFormat="1" applyFill="1" applyBorder="1" applyAlignment="1">
      <alignment horizontal="centerContinuous"/>
    </xf>
    <xf numFmtId="0" fontId="56" fillId="3" borderId="17" xfId="0" applyFont="1" applyFill="1" applyBorder="1" applyAlignment="1">
      <alignment horizontal="centerContinuous"/>
    </xf>
    <xf numFmtId="0" fontId="2" fillId="0" borderId="0" xfId="0" applyFont="1" applyFill="1" applyAlignment="1">
      <alignment/>
    </xf>
    <xf numFmtId="0" fontId="57" fillId="0" borderId="1" xfId="0" applyFont="1" applyBorder="1" applyAlignment="1" quotePrefix="1">
      <alignment/>
    </xf>
    <xf numFmtId="0" fontId="58" fillId="0" borderId="17" xfId="0" applyFont="1" applyFill="1" applyBorder="1" applyAlignment="1">
      <alignment/>
    </xf>
    <xf numFmtId="0" fontId="58" fillId="0" borderId="17" xfId="0" applyFont="1" applyBorder="1" applyAlignment="1">
      <alignment/>
    </xf>
    <xf numFmtId="0" fontId="59" fillId="0" borderId="17" xfId="0" applyFont="1" applyFill="1" applyBorder="1" applyAlignment="1">
      <alignment/>
    </xf>
    <xf numFmtId="0" fontId="58" fillId="2" borderId="17" xfId="0" applyFont="1" applyFill="1" applyBorder="1" applyAlignment="1">
      <alignment/>
    </xf>
    <xf numFmtId="0" fontId="60" fillId="2" borderId="2" xfId="0" applyFont="1" applyFill="1" applyBorder="1" applyAlignment="1">
      <alignment horizontal="center"/>
    </xf>
    <xf numFmtId="0" fontId="61"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3" borderId="3" xfId="0" applyFont="1" applyFill="1" applyBorder="1" applyAlignment="1">
      <alignment/>
    </xf>
    <xf numFmtId="0" fontId="0" fillId="3" borderId="0" xfId="0" applyFill="1" applyBorder="1" applyAlignment="1">
      <alignment/>
    </xf>
    <xf numFmtId="166" fontId="0" fillId="3" borderId="0" xfId="0" applyNumberFormat="1" applyFill="1" applyBorder="1" applyAlignment="1">
      <alignment/>
    </xf>
    <xf numFmtId="0" fontId="56" fillId="3" borderId="0" xfId="0" applyFont="1" applyFill="1" applyBorder="1" applyAlignment="1">
      <alignment textRotation="91"/>
    </xf>
    <xf numFmtId="0" fontId="61" fillId="0" borderId="3" xfId="0" applyFont="1" applyBorder="1" applyAlignment="1">
      <alignment/>
    </xf>
    <xf numFmtId="0" fontId="58" fillId="0" borderId="0" xfId="0" applyFont="1" applyBorder="1" applyAlignment="1">
      <alignment/>
    </xf>
    <xf numFmtId="0" fontId="59" fillId="0" borderId="0" xfId="0" applyFont="1" applyFill="1" applyBorder="1" applyAlignment="1">
      <alignment/>
    </xf>
    <xf numFmtId="0" fontId="58" fillId="2" borderId="0" xfId="0" applyFont="1" applyFill="1" applyBorder="1" applyAlignment="1">
      <alignment/>
    </xf>
    <xf numFmtId="0" fontId="62" fillId="2" borderId="4" xfId="0" applyFont="1" applyFill="1" applyBorder="1" applyAlignment="1">
      <alignment horizontal="center"/>
    </xf>
    <xf numFmtId="0" fontId="2" fillId="0" borderId="0" xfId="0" applyFont="1" applyAlignment="1">
      <alignment horizontal="left"/>
    </xf>
    <xf numFmtId="5" fontId="2" fillId="0" borderId="0" xfId="0" applyNumberFormat="1" applyFont="1" applyAlignment="1">
      <alignment/>
    </xf>
    <xf numFmtId="0" fontId="61" fillId="0" borderId="3" xfId="0" applyFont="1" applyBorder="1" applyAlignment="1">
      <alignment/>
    </xf>
    <xf numFmtId="0" fontId="58" fillId="0" borderId="0" xfId="0" applyFont="1" applyBorder="1" applyAlignment="1">
      <alignment/>
    </xf>
    <xf numFmtId="0" fontId="59" fillId="0" borderId="0" xfId="0" applyFont="1" applyFill="1" applyBorder="1" applyAlignment="1">
      <alignment/>
    </xf>
    <xf numFmtId="0" fontId="58" fillId="2" borderId="0" xfId="0" applyFont="1" applyFill="1" applyBorder="1" applyAlignment="1">
      <alignment/>
    </xf>
    <xf numFmtId="0" fontId="61" fillId="0" borderId="0" xfId="0" applyFont="1" applyBorder="1" applyAlignment="1">
      <alignment/>
    </xf>
    <xf numFmtId="166" fontId="63" fillId="3" borderId="0" xfId="0" applyNumberFormat="1" applyFont="1" applyFill="1" applyBorder="1" applyAlignment="1">
      <alignment horizontal="center"/>
    </xf>
    <xf numFmtId="166" fontId="2" fillId="3" borderId="0" xfId="0" applyNumberFormat="1" applyFont="1" applyFill="1" applyBorder="1" applyAlignment="1">
      <alignment horizontal="center"/>
    </xf>
    <xf numFmtId="166" fontId="0" fillId="3" borderId="0" xfId="0" applyNumberFormat="1" applyFill="1" applyBorder="1" applyAlignment="1">
      <alignment horizontal="center"/>
    </xf>
    <xf numFmtId="0" fontId="13" fillId="0" borderId="5" xfId="0" applyFont="1" applyBorder="1" applyAlignment="1">
      <alignment/>
    </xf>
    <xf numFmtId="0" fontId="13" fillId="0" borderId="8" xfId="0" applyFont="1" applyBorder="1" applyAlignment="1">
      <alignment/>
    </xf>
    <xf numFmtId="0" fontId="64" fillId="0" borderId="8" xfId="0" applyFont="1" applyBorder="1" applyAlignment="1">
      <alignment/>
    </xf>
    <xf numFmtId="0" fontId="65" fillId="0" borderId="8" xfId="0" applyFont="1" applyFill="1" applyBorder="1" applyAlignment="1">
      <alignment/>
    </xf>
    <xf numFmtId="0" fontId="13" fillId="2" borderId="8" xfId="0" applyFont="1" applyFill="1" applyBorder="1" applyAlignment="1">
      <alignment/>
    </xf>
    <xf numFmtId="0" fontId="13" fillId="2" borderId="6" xfId="0" applyFont="1" applyFill="1" applyBorder="1" applyAlignment="1">
      <alignment/>
    </xf>
    <xf numFmtId="0" fontId="13" fillId="0" borderId="0" xfId="0" applyFont="1" applyBorder="1" applyAlignment="1">
      <alignment/>
    </xf>
    <xf numFmtId="3" fontId="51" fillId="3" borderId="0" xfId="0" applyNumberFormat="1" applyFont="1" applyFill="1" applyAlignment="1">
      <alignment/>
    </xf>
    <xf numFmtId="0" fontId="0" fillId="10" borderId="0" xfId="0" applyFill="1" applyAlignment="1">
      <alignment/>
    </xf>
    <xf numFmtId="0" fontId="12" fillId="0" borderId="0" xfId="0" applyFont="1" applyAlignment="1" applyProtection="1">
      <alignment horizontal="center"/>
      <protection locked="0"/>
    </xf>
    <xf numFmtId="0" fontId="0" fillId="0" borderId="0" xfId="0" applyAlignment="1" applyProtection="1">
      <alignment horizontal="center"/>
      <protection locked="0"/>
    </xf>
    <xf numFmtId="0" fontId="25" fillId="3" borderId="15" xfId="0" applyFont="1" applyFill="1" applyBorder="1" applyAlignment="1">
      <alignment horizontal="center"/>
    </xf>
    <xf numFmtId="0" fontId="31" fillId="0" borderId="14" xfId="0" applyFont="1" applyBorder="1" applyAlignment="1">
      <alignment horizontal="center"/>
    </xf>
    <xf numFmtId="0" fontId="36" fillId="2" borderId="5" xfId="0" applyFont="1" applyFill="1" applyBorder="1" applyAlignment="1">
      <alignment horizontal="center"/>
    </xf>
    <xf numFmtId="0" fontId="43" fillId="3" borderId="21" xfId="0" applyFont="1" applyFill="1" applyBorder="1" applyAlignment="1">
      <alignment horizontal="center" textRotation="90" wrapText="1"/>
    </xf>
    <xf numFmtId="0" fontId="48" fillId="7" borderId="0" xfId="0" applyFont="1" applyFill="1" applyAlignment="1">
      <alignment horizontal="center"/>
    </xf>
    <xf numFmtId="184" fontId="6" fillId="6" borderId="0" xfId="15" applyNumberFormat="1" applyFont="1" applyFill="1" applyAlignment="1">
      <alignment horizontal="center"/>
    </xf>
    <xf numFmtId="3" fontId="51" fillId="3" borderId="0" xfId="0" applyNumberFormat="1" applyFont="1" applyFill="1" applyAlignment="1">
      <alignment horizontal="center"/>
    </xf>
    <xf numFmtId="0" fontId="17" fillId="0" borderId="0" xfId="0" applyFont="1" applyFill="1" applyAlignment="1">
      <alignment horizontal="center"/>
    </xf>
    <xf numFmtId="166" fontId="17" fillId="6" borderId="0" xfId="0" applyNumberFormat="1" applyFont="1" applyFill="1" applyAlignment="1">
      <alignment horizontal="center"/>
    </xf>
    <xf numFmtId="0" fontId="52" fillId="0" borderId="0" xfId="0" applyFont="1" applyFill="1" applyAlignment="1">
      <alignment horizontal="center"/>
    </xf>
    <xf numFmtId="0" fontId="2" fillId="0" borderId="0" xfId="0" applyFont="1" applyFill="1" applyAlignment="1">
      <alignment horizontal="center"/>
    </xf>
    <xf numFmtId="0" fontId="29" fillId="0" borderId="15" xfId="0" applyFont="1" applyBorder="1" applyAlignment="1">
      <alignment horizontal="center"/>
    </xf>
    <xf numFmtId="0" fontId="36" fillId="2" borderId="8" xfId="0" applyFont="1" applyFill="1" applyBorder="1" applyAlignment="1">
      <alignment horizontal="center"/>
    </xf>
    <xf numFmtId="0" fontId="43" fillId="3" borderId="22" xfId="0" applyFont="1" applyFill="1" applyBorder="1" applyAlignment="1">
      <alignment horizontal="center" textRotation="90" wrapText="1"/>
    </xf>
    <xf numFmtId="0" fontId="0" fillId="3" borderId="17" xfId="0" applyFill="1" applyBorder="1" applyAlignment="1">
      <alignment horizontal="center"/>
    </xf>
    <xf numFmtId="0" fontId="0" fillId="3" borderId="0" xfId="0" applyFill="1" applyBorder="1" applyAlignment="1">
      <alignment horizontal="center"/>
    </xf>
    <xf numFmtId="1" fontId="0" fillId="3" borderId="0" xfId="0" applyNumberFormat="1" applyFill="1" applyBorder="1" applyAlignment="1">
      <alignment horizontal="center"/>
    </xf>
    <xf numFmtId="1" fontId="0" fillId="0" borderId="0" xfId="0" applyNumberFormat="1" applyAlignment="1" applyProtection="1">
      <alignment horizontal="center"/>
      <protection locked="0"/>
    </xf>
    <xf numFmtId="0" fontId="22" fillId="0" borderId="0" xfId="0" applyFont="1" applyAlignment="1" applyProtection="1">
      <alignment/>
      <protection locked="0"/>
    </xf>
    <xf numFmtId="0" fontId="13" fillId="0" borderId="0" xfId="0" applyFont="1" applyAlignment="1">
      <alignment horizontal="center"/>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19"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B7" sqref="B7"/>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52</v>
      </c>
      <c r="B1" s="17"/>
    </row>
    <row r="2" spans="1:2" ht="20.25">
      <c r="A2" s="19"/>
      <c r="B2" s="20"/>
    </row>
    <row r="3" spans="1:5" s="30" customFormat="1" ht="18">
      <c r="A3" s="47" t="s">
        <v>41</v>
      </c>
      <c r="B3" s="139">
        <v>1170</v>
      </c>
      <c r="C3" s="9"/>
      <c r="E3" s="9"/>
    </row>
    <row r="4" spans="1:5" s="30" customFormat="1" ht="18">
      <c r="A4" s="47" t="s">
        <v>42</v>
      </c>
      <c r="B4" s="139" t="s">
        <v>147</v>
      </c>
      <c r="C4" s="9"/>
      <c r="E4" s="9"/>
    </row>
    <row r="5" spans="1:5" s="30" customFormat="1" ht="18">
      <c r="A5" s="47" t="s">
        <v>43</v>
      </c>
      <c r="B5" s="21" t="s">
        <v>79</v>
      </c>
      <c r="C5" s="9"/>
      <c r="E5" s="9"/>
    </row>
    <row r="6" spans="1:5" s="30" customFormat="1" ht="18">
      <c r="A6" s="47" t="s">
        <v>44</v>
      </c>
      <c r="B6" s="21" t="s">
        <v>80</v>
      </c>
      <c r="C6" s="9"/>
      <c r="E6" s="9"/>
    </row>
    <row r="7" spans="1:5" s="30" customFormat="1" ht="15.75">
      <c r="A7" s="41"/>
      <c r="B7" s="21"/>
      <c r="C7" s="9"/>
      <c r="E7" s="9"/>
    </row>
    <row r="8" spans="1:2" ht="12.75">
      <c r="A8" s="19"/>
      <c r="B8" s="22"/>
    </row>
    <row r="9" spans="1:2" ht="12.75">
      <c r="A9" s="19" t="s">
        <v>0</v>
      </c>
      <c r="B9" s="22"/>
    </row>
    <row r="10" spans="1:6" ht="131.25" customHeight="1">
      <c r="A10" s="19"/>
      <c r="B10" s="33" t="s">
        <v>81</v>
      </c>
      <c r="C10" s="23"/>
      <c r="D10" s="23"/>
      <c r="E10" s="23"/>
      <c r="F10" s="23"/>
    </row>
    <row r="11" spans="1:2" ht="12.75">
      <c r="A11" s="19"/>
      <c r="B11" s="22"/>
    </row>
    <row r="12" spans="1:2" ht="12.75">
      <c r="A12" s="19" t="s">
        <v>10</v>
      </c>
      <c r="B12" s="22"/>
    </row>
    <row r="13" spans="1:2" ht="12.75">
      <c r="A13" s="19"/>
      <c r="B13" s="50" t="s">
        <v>76</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2"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75" right="0.75" top="1" bottom="1" header="0.5" footer="0.5"/>
  <pageSetup fitToHeight="1" fitToWidth="1"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BQ67"/>
  <sheetViews>
    <sheetView tabSelected="1" zoomScale="75" zoomScaleNormal="75" workbookViewId="0" topLeftCell="A4">
      <pane ySplit="3720" topLeftCell="BM16" activePane="bottomLeft" state="split"/>
      <selection pane="topLeft" activeCell="B7" sqref="B7"/>
      <selection pane="bottomLeft" activeCell="B7" sqref="B7"/>
    </sheetView>
  </sheetViews>
  <sheetFormatPr defaultColWidth="9.140625" defaultRowHeight="12.75"/>
  <cols>
    <col min="1" max="1" width="7.00390625" style="51" customWidth="1"/>
    <col min="2" max="2" width="6.421875" style="51" customWidth="1"/>
    <col min="3" max="3" width="2.421875" style="51" customWidth="1"/>
    <col min="4" max="4" width="34.7109375" style="51" customWidth="1"/>
    <col min="5" max="5" width="10.8515625" style="51" customWidth="1"/>
    <col min="6" max="6" width="8.7109375" style="59" customWidth="1"/>
    <col min="7" max="10" width="4.8515625" style="60" customWidth="1"/>
    <col min="11" max="11" width="11.421875" style="60" customWidth="1"/>
    <col min="12" max="12" width="11.140625" style="0" customWidth="1"/>
    <col min="13" max="13" width="11.7109375" style="0" customWidth="1"/>
    <col min="14" max="18" width="0.85546875" style="0" customWidth="1"/>
    <col min="19" max="19" width="4.140625" style="51" customWidth="1"/>
    <col min="20" max="21" width="7.140625" style="61" bestFit="1" customWidth="1"/>
    <col min="22" max="22" width="4.00390625" style="61" customWidth="1"/>
    <col min="23" max="23" width="5.7109375" style="61" bestFit="1" customWidth="1"/>
    <col min="24" max="24" width="4.00390625" style="61" customWidth="1"/>
    <col min="25" max="25" width="7.8515625" style="287" customWidth="1"/>
    <col min="26" max="26" width="7.00390625" style="287" bestFit="1" customWidth="1"/>
    <col min="27" max="30" width="4.57421875" style="51" customWidth="1"/>
    <col min="31" max="31" width="8.00390625" style="287" bestFit="1" customWidth="1"/>
    <col min="32" max="33" width="7.00390625" style="51" bestFit="1" customWidth="1"/>
    <col min="34" max="41" width="4.00390625" style="51" customWidth="1"/>
    <col min="42" max="44" width="6.28125" style="51" customWidth="1"/>
    <col min="45" max="46" width="5.00390625" style="64" customWidth="1"/>
    <col min="47" max="47" width="10.8515625" style="0" customWidth="1"/>
    <col min="48" max="48" width="10.421875" style="0" customWidth="1"/>
    <col min="49" max="53" width="3.421875" style="0" customWidth="1"/>
    <col min="54" max="70" width="3.421875" style="0" hidden="1" customWidth="1"/>
    <col min="71" max="96" width="3.7109375" style="0" customWidth="1"/>
  </cols>
  <sheetData>
    <row r="1" spans="2:37" ht="65.25" customHeight="1">
      <c r="B1" s="52" t="str">
        <f>+'Tab A Description'!A3</f>
        <v>Cost Center:</v>
      </c>
      <c r="C1" s="52"/>
      <c r="D1" s="52"/>
      <c r="E1" s="52">
        <f>+'Tab A Description'!B3</f>
        <v>1170</v>
      </c>
      <c r="F1" s="53"/>
      <c r="G1" s="54"/>
      <c r="H1" s="54"/>
      <c r="I1" s="54"/>
      <c r="J1" s="54"/>
      <c r="K1" s="54"/>
      <c r="L1" s="42"/>
      <c r="M1" s="42"/>
      <c r="N1" s="285"/>
      <c r="O1" s="285"/>
      <c r="P1" s="285"/>
      <c r="Q1" s="285"/>
      <c r="R1" s="285"/>
      <c r="S1" s="52"/>
      <c r="T1"/>
      <c r="U1"/>
      <c r="V1"/>
      <c r="W1"/>
      <c r="X1"/>
      <c r="Y1" s="3"/>
      <c r="Z1" s="3"/>
      <c r="AA1"/>
      <c r="AB1"/>
      <c r="AC1"/>
      <c r="AD1"/>
      <c r="AE1" s="3"/>
      <c r="AF1"/>
      <c r="AG1"/>
      <c r="AH1"/>
      <c r="AI1"/>
      <c r="AJ1"/>
      <c r="AK1"/>
    </row>
    <row r="2" spans="1:46" s="31" customFormat="1" ht="17.25" customHeight="1">
      <c r="A2" s="55"/>
      <c r="B2" s="52" t="str">
        <f>+'Tab A Description'!A4</f>
        <v>Job Number:</v>
      </c>
      <c r="C2" s="56"/>
      <c r="D2" s="56"/>
      <c r="E2" s="52" t="str">
        <f>+'Tab A Description'!B4</f>
        <v>7100                                             r1</v>
      </c>
      <c r="F2" s="57"/>
      <c r="G2" s="58"/>
      <c r="H2" s="58"/>
      <c r="I2" s="58"/>
      <c r="J2" s="58"/>
      <c r="K2" s="58"/>
      <c r="L2" s="43"/>
      <c r="M2" s="43"/>
      <c r="N2" s="285"/>
      <c r="O2" s="285"/>
      <c r="P2" s="285"/>
      <c r="Q2" s="285"/>
      <c r="R2" s="285"/>
      <c r="S2" s="56"/>
      <c r="T2"/>
      <c r="U2"/>
      <c r="V2"/>
      <c r="W2"/>
      <c r="X2"/>
      <c r="Y2" s="3"/>
      <c r="Z2" s="63"/>
      <c r="AA2" s="63"/>
      <c r="AB2" s="63"/>
      <c r="AC2" s="63"/>
      <c r="AD2" s="63"/>
      <c r="AE2" s="63"/>
      <c r="AF2" s="63"/>
      <c r="AG2" s="63"/>
      <c r="AH2" s="63"/>
      <c r="AI2" s="63"/>
      <c r="AJ2" s="63"/>
      <c r="AK2" s="63"/>
      <c r="AL2" s="55"/>
      <c r="AM2" s="55"/>
      <c r="AN2" s="55"/>
      <c r="AO2" s="55"/>
      <c r="AP2" s="55"/>
      <c r="AQ2" s="55"/>
      <c r="AR2" s="55"/>
      <c r="AS2" s="65"/>
      <c r="AT2" s="65"/>
    </row>
    <row r="3" spans="1:46" s="31" customFormat="1" ht="17.25" customHeight="1">
      <c r="A3" s="55"/>
      <c r="B3" s="52" t="str">
        <f>+'Tab A Description'!A5</f>
        <v>Job Title: </v>
      </c>
      <c r="C3" s="56"/>
      <c r="D3" s="56"/>
      <c r="E3" s="52" t="str">
        <f>+'Tab A Description'!B5</f>
        <v>Project Management and Integration</v>
      </c>
      <c r="F3" s="57"/>
      <c r="G3" s="58"/>
      <c r="H3" s="58"/>
      <c r="I3" s="58"/>
      <c r="J3" s="58"/>
      <c r="K3" s="58"/>
      <c r="L3" s="43"/>
      <c r="M3" s="43"/>
      <c r="N3" s="285"/>
      <c r="O3" s="285"/>
      <c r="P3" s="285"/>
      <c r="Q3" s="285"/>
      <c r="R3" s="285"/>
      <c r="S3" s="56"/>
      <c r="T3" s="62"/>
      <c r="U3" s="55"/>
      <c r="V3" s="62"/>
      <c r="W3" s="55"/>
      <c r="X3" s="55"/>
      <c r="Y3" s="286"/>
      <c r="Z3" s="286"/>
      <c r="AA3" s="55"/>
      <c r="AB3" s="55"/>
      <c r="AC3" s="55"/>
      <c r="AD3" s="55"/>
      <c r="AE3" s="286"/>
      <c r="AF3" s="55"/>
      <c r="AG3" s="55"/>
      <c r="AH3" s="55"/>
      <c r="AI3" s="55"/>
      <c r="AJ3" s="55"/>
      <c r="AK3" s="55"/>
      <c r="AL3" s="55"/>
      <c r="AM3" s="55"/>
      <c r="AN3" s="55"/>
      <c r="AO3" s="55"/>
      <c r="AP3" s="55"/>
      <c r="AQ3" s="55"/>
      <c r="AR3" s="55"/>
      <c r="AS3" s="65"/>
      <c r="AT3" s="65"/>
    </row>
    <row r="4" spans="1:46" s="31" customFormat="1" ht="17.25" customHeight="1">
      <c r="A4" s="55"/>
      <c r="B4" s="52" t="str">
        <f>+'Tab A Description'!A6</f>
        <v>Job Manager: </v>
      </c>
      <c r="C4" s="56"/>
      <c r="D4" s="56"/>
      <c r="E4" s="52" t="str">
        <f>+'Tab A Description'!B6</f>
        <v>Erik Perry</v>
      </c>
      <c r="F4" s="57"/>
      <c r="G4" s="58"/>
      <c r="H4" s="58"/>
      <c r="I4" s="58"/>
      <c r="J4" s="58"/>
      <c r="K4" s="58"/>
      <c r="L4" s="43"/>
      <c r="M4" s="43"/>
      <c r="N4" s="285"/>
      <c r="O4" s="285"/>
      <c r="P4" s="285"/>
      <c r="Q4" s="285"/>
      <c r="R4" s="285"/>
      <c r="S4" s="56"/>
      <c r="T4" s="62"/>
      <c r="U4" s="55"/>
      <c r="V4" s="62"/>
      <c r="W4" s="55"/>
      <c r="X4" s="55"/>
      <c r="Y4" s="286"/>
      <c r="Z4" s="286"/>
      <c r="AA4" s="55"/>
      <c r="AB4" s="55"/>
      <c r="AC4" s="55"/>
      <c r="AD4" s="55"/>
      <c r="AE4" s="286"/>
      <c r="AF4" s="55"/>
      <c r="AG4" s="55"/>
      <c r="AH4" s="55"/>
      <c r="AI4" s="55"/>
      <c r="AJ4" s="55"/>
      <c r="AK4" s="55"/>
      <c r="AL4" s="55"/>
      <c r="AM4" s="55"/>
      <c r="AN4" s="55"/>
      <c r="AO4" s="55"/>
      <c r="AP4" s="55"/>
      <c r="AQ4" s="55"/>
      <c r="AR4" s="55"/>
      <c r="AS4" s="65"/>
      <c r="AT4" s="65"/>
    </row>
    <row r="5" spans="12:18" ht="15">
      <c r="L5" s="8"/>
      <c r="M5" s="8"/>
      <c r="N5" s="285"/>
      <c r="O5" s="285"/>
      <c r="P5" s="285"/>
      <c r="Q5" s="285"/>
      <c r="R5" s="285"/>
    </row>
    <row r="6" spans="12:18" ht="15.75" thickBot="1">
      <c r="L6" s="8"/>
      <c r="M6" s="8"/>
      <c r="N6" s="285"/>
      <c r="O6" s="285"/>
      <c r="P6" s="285"/>
      <c r="Q6" s="285"/>
      <c r="R6" s="285"/>
    </row>
    <row r="7" spans="1:46" ht="15" customHeight="1" thickBot="1">
      <c r="A7"/>
      <c r="B7" s="8"/>
      <c r="C7" s="140"/>
      <c r="D7" s="140"/>
      <c r="E7" s="140"/>
      <c r="F7" s="141"/>
      <c r="G7" s="142"/>
      <c r="H7" s="142"/>
      <c r="I7" s="142"/>
      <c r="J7" s="142"/>
      <c r="K7" s="142"/>
      <c r="L7" s="140"/>
      <c r="M7" s="140"/>
      <c r="N7" s="285"/>
      <c r="O7" s="285"/>
      <c r="P7" s="285"/>
      <c r="Q7" s="285"/>
      <c r="R7" s="285"/>
      <c r="S7" s="140"/>
      <c r="T7" s="143" t="s">
        <v>86</v>
      </c>
      <c r="U7" s="144"/>
      <c r="V7" s="144"/>
      <c r="W7" s="144"/>
      <c r="X7" s="144"/>
      <c r="Y7" s="288"/>
      <c r="Z7" s="288"/>
      <c r="AA7" s="145"/>
      <c r="AB7" s="145"/>
      <c r="AC7" s="145"/>
      <c r="AD7" s="145"/>
      <c r="AE7" s="288"/>
      <c r="AF7" s="145"/>
      <c r="AG7" s="145"/>
      <c r="AH7" s="145"/>
      <c r="AI7" s="145"/>
      <c r="AJ7" s="145"/>
      <c r="AK7" s="145"/>
      <c r="AL7" s="146"/>
      <c r="AM7" s="8"/>
      <c r="AN7" s="8"/>
      <c r="AO7"/>
      <c r="AP7"/>
      <c r="AQ7"/>
      <c r="AR7"/>
      <c r="AS7"/>
      <c r="AT7"/>
    </row>
    <row r="8" spans="1:65" s="161" customFormat="1" ht="22.5" customHeight="1" thickBot="1">
      <c r="A8" s="147"/>
      <c r="B8" s="148"/>
      <c r="C8" s="148"/>
      <c r="D8" s="148"/>
      <c r="E8" s="149"/>
      <c r="F8" s="150" t="s">
        <v>87</v>
      </c>
      <c r="G8" s="151"/>
      <c r="H8" s="151"/>
      <c r="I8" s="151"/>
      <c r="J8" s="151"/>
      <c r="K8" s="151"/>
      <c r="L8" s="152"/>
      <c r="M8" s="153"/>
      <c r="N8" s="285"/>
      <c r="O8" s="285"/>
      <c r="P8" s="285"/>
      <c r="Q8" s="285"/>
      <c r="R8" s="285"/>
      <c r="S8" s="154"/>
      <c r="T8" s="155" t="s">
        <v>88</v>
      </c>
      <c r="U8" s="156"/>
      <c r="V8" s="156"/>
      <c r="W8" s="156"/>
      <c r="X8" s="157"/>
      <c r="Y8" s="289" t="s">
        <v>89</v>
      </c>
      <c r="Z8" s="299"/>
      <c r="AA8" s="158"/>
      <c r="AB8" s="158"/>
      <c r="AC8" s="158"/>
      <c r="AD8" s="158"/>
      <c r="AE8" s="299"/>
      <c r="AF8" s="158"/>
      <c r="AG8" s="158"/>
      <c r="AH8" s="158"/>
      <c r="AI8" s="159"/>
      <c r="AJ8" s="158"/>
      <c r="AK8" s="158"/>
      <c r="AL8" s="159"/>
      <c r="AM8" s="160"/>
      <c r="AP8" s="162" t="s">
        <v>90</v>
      </c>
      <c r="AQ8" s="163"/>
      <c r="AR8" s="163"/>
      <c r="AS8" s="163"/>
      <c r="AT8" s="163"/>
      <c r="AU8" s="163"/>
      <c r="AV8" s="163"/>
      <c r="AW8" s="163"/>
      <c r="AX8" s="163"/>
      <c r="AY8" s="163"/>
      <c r="AZ8" s="163"/>
      <c r="BA8" s="164"/>
      <c r="BB8" s="162" t="s">
        <v>91</v>
      </c>
      <c r="BC8" s="163"/>
      <c r="BD8" s="165"/>
      <c r="BE8" s="165"/>
      <c r="BF8" s="165"/>
      <c r="BG8" s="165"/>
      <c r="BH8" s="165"/>
      <c r="BI8" s="165"/>
      <c r="BJ8" s="165"/>
      <c r="BK8" s="165"/>
      <c r="BL8" s="165"/>
      <c r="BM8" s="166"/>
    </row>
    <row r="9" spans="1:39" s="161" customFormat="1" ht="25.5" customHeight="1" thickBot="1">
      <c r="A9" s="167"/>
      <c r="B9" s="168" t="s">
        <v>92</v>
      </c>
      <c r="C9" s="168"/>
      <c r="D9" s="168"/>
      <c r="E9" s="169"/>
      <c r="F9" s="170" t="s">
        <v>93</v>
      </c>
      <c r="G9" s="171"/>
      <c r="H9" s="172"/>
      <c r="I9" s="172"/>
      <c r="J9" s="172"/>
      <c r="K9" s="173"/>
      <c r="L9" s="174" t="s">
        <v>94</v>
      </c>
      <c r="M9" s="175"/>
      <c r="N9" s="285"/>
      <c r="O9" s="285"/>
      <c r="P9" s="285"/>
      <c r="Q9" s="285"/>
      <c r="R9" s="285"/>
      <c r="S9" s="176"/>
      <c r="T9" s="177">
        <v>1.308</v>
      </c>
      <c r="U9" s="178">
        <v>1000</v>
      </c>
      <c r="V9" s="178">
        <v>1716</v>
      </c>
      <c r="W9" s="178">
        <v>1716</v>
      </c>
      <c r="X9" s="179">
        <v>1716</v>
      </c>
      <c r="Y9" s="290">
        <v>168.7</v>
      </c>
      <c r="Z9" s="300">
        <v>168.7</v>
      </c>
      <c r="AA9" s="180">
        <v>156.5</v>
      </c>
      <c r="AB9" s="180">
        <v>128.59</v>
      </c>
      <c r="AC9" s="180">
        <v>108.44</v>
      </c>
      <c r="AD9" s="180">
        <v>78.33</v>
      </c>
      <c r="AE9" s="300">
        <v>180.79</v>
      </c>
      <c r="AF9" s="180"/>
      <c r="AG9" s="180"/>
      <c r="AH9" s="180"/>
      <c r="AI9" s="180">
        <v>116.7</v>
      </c>
      <c r="AJ9" s="181"/>
      <c r="AK9" s="181"/>
      <c r="AL9" s="181"/>
      <c r="AM9" s="160"/>
    </row>
    <row r="10" spans="1:69" s="203" customFormat="1" ht="90" customHeight="1" thickBot="1">
      <c r="A10" s="182" t="s">
        <v>95</v>
      </c>
      <c r="B10" s="183" t="s">
        <v>96</v>
      </c>
      <c r="C10" s="184"/>
      <c r="D10" s="183"/>
      <c r="E10" s="183" t="s">
        <v>97</v>
      </c>
      <c r="F10" s="185" t="s">
        <v>98</v>
      </c>
      <c r="G10" s="186" t="s">
        <v>99</v>
      </c>
      <c r="H10" s="187"/>
      <c r="I10" s="187"/>
      <c r="J10" s="187"/>
      <c r="K10" s="188" t="s">
        <v>100</v>
      </c>
      <c r="L10" s="189" t="s">
        <v>101</v>
      </c>
      <c r="M10" s="189" t="s">
        <v>102</v>
      </c>
      <c r="N10" s="285"/>
      <c r="O10" s="285"/>
      <c r="P10" s="285"/>
      <c r="Q10" s="285"/>
      <c r="R10" s="285"/>
      <c r="S10" s="190" t="s">
        <v>103</v>
      </c>
      <c r="T10" s="191" t="s">
        <v>104</v>
      </c>
      <c r="U10" s="192" t="s">
        <v>105</v>
      </c>
      <c r="V10" s="192" t="s">
        <v>106</v>
      </c>
      <c r="W10" s="192" t="s">
        <v>107</v>
      </c>
      <c r="X10" s="193" t="s">
        <v>108</v>
      </c>
      <c r="Y10" s="291" t="s">
        <v>109</v>
      </c>
      <c r="Z10" s="301" t="s">
        <v>110</v>
      </c>
      <c r="AA10" s="194" t="s">
        <v>111</v>
      </c>
      <c r="AB10" s="194" t="s">
        <v>112</v>
      </c>
      <c r="AC10" s="194" t="s">
        <v>113</v>
      </c>
      <c r="AD10" s="194" t="s">
        <v>114</v>
      </c>
      <c r="AE10" s="301" t="s">
        <v>115</v>
      </c>
      <c r="AF10" s="194" t="s">
        <v>116</v>
      </c>
      <c r="AG10" s="194" t="s">
        <v>117</v>
      </c>
      <c r="AH10" s="194" t="s">
        <v>118</v>
      </c>
      <c r="AI10" s="195" t="s">
        <v>119</v>
      </c>
      <c r="AJ10" s="196" t="s">
        <v>120</v>
      </c>
      <c r="AK10" s="196" t="s">
        <v>120</v>
      </c>
      <c r="AL10" s="196" t="s">
        <v>120</v>
      </c>
      <c r="AM10" s="197"/>
      <c r="AN10" s="198" t="s">
        <v>121</v>
      </c>
      <c r="AO10" s="199" t="s">
        <v>122</v>
      </c>
      <c r="AP10" s="200">
        <v>39722</v>
      </c>
      <c r="AQ10" s="200">
        <v>39753</v>
      </c>
      <c r="AR10" s="200">
        <v>39783</v>
      </c>
      <c r="AS10" s="200">
        <v>39814</v>
      </c>
      <c r="AT10" s="200">
        <v>39845</v>
      </c>
      <c r="AU10" s="200">
        <v>39873</v>
      </c>
      <c r="AV10" s="200">
        <v>39904</v>
      </c>
      <c r="AW10" s="200">
        <v>39934</v>
      </c>
      <c r="AX10" s="200">
        <v>39965</v>
      </c>
      <c r="AY10" s="200">
        <v>39995</v>
      </c>
      <c r="AZ10" s="200">
        <v>40026</v>
      </c>
      <c r="BA10" s="200">
        <v>40057</v>
      </c>
      <c r="BB10" s="201">
        <v>40087</v>
      </c>
      <c r="BC10" s="201">
        <v>40118</v>
      </c>
      <c r="BD10" s="201">
        <v>40148</v>
      </c>
      <c r="BE10" s="201">
        <v>40179</v>
      </c>
      <c r="BF10" s="201">
        <v>40210</v>
      </c>
      <c r="BG10" s="201">
        <v>40238</v>
      </c>
      <c r="BH10" s="201">
        <v>40269</v>
      </c>
      <c r="BI10" s="201">
        <v>40299</v>
      </c>
      <c r="BJ10" s="201">
        <v>40330</v>
      </c>
      <c r="BK10" s="201">
        <v>40360</v>
      </c>
      <c r="BL10" s="201">
        <v>40391</v>
      </c>
      <c r="BM10" s="201">
        <v>40422</v>
      </c>
      <c r="BN10" s="202">
        <v>40452</v>
      </c>
      <c r="BO10" s="202">
        <v>40483</v>
      </c>
      <c r="BP10" s="202">
        <v>40513</v>
      </c>
      <c r="BQ10" s="202"/>
    </row>
    <row r="11" spans="1:51" s="204" customFormat="1" ht="60">
      <c r="A11" s="204" t="s">
        <v>123</v>
      </c>
      <c r="B11" s="205" t="s">
        <v>124</v>
      </c>
      <c r="D11" s="206"/>
      <c r="E11" s="206"/>
      <c r="F11" s="207"/>
      <c r="G11" s="208"/>
      <c r="H11" s="208"/>
      <c r="I11" s="208"/>
      <c r="J11" s="208"/>
      <c r="K11" s="208"/>
      <c r="L11" s="209"/>
      <c r="M11" s="210"/>
      <c r="N11" s="285"/>
      <c r="O11" s="285"/>
      <c r="P11" s="285"/>
      <c r="Q11" s="285"/>
      <c r="R11" s="285"/>
      <c r="S11" s="211"/>
      <c r="T11" s="212">
        <v>1.22</v>
      </c>
      <c r="U11" s="212">
        <v>1.22</v>
      </c>
      <c r="V11" s="212">
        <v>1.63</v>
      </c>
      <c r="W11" s="212">
        <v>1.1</v>
      </c>
      <c r="X11" s="212">
        <v>1.63</v>
      </c>
      <c r="Y11" s="292">
        <v>185.5</v>
      </c>
      <c r="Z11" s="292">
        <v>125.09</v>
      </c>
      <c r="AA11" s="213">
        <v>143.5</v>
      </c>
      <c r="AB11" s="213">
        <v>144.4</v>
      </c>
      <c r="AC11" s="213">
        <v>175.93</v>
      </c>
      <c r="AD11" s="213">
        <v>151.07</v>
      </c>
      <c r="AE11" s="292">
        <v>165.37</v>
      </c>
      <c r="AF11" s="213">
        <v>145.35</v>
      </c>
      <c r="AG11" s="213">
        <v>150.77</v>
      </c>
      <c r="AH11" s="213">
        <v>142.83</v>
      </c>
      <c r="AI11" s="213">
        <v>180.23</v>
      </c>
      <c r="AJ11" s="213">
        <v>150</v>
      </c>
      <c r="AK11" s="213">
        <v>150</v>
      </c>
      <c r="AL11" s="213">
        <v>150</v>
      </c>
      <c r="AP11" s="203"/>
      <c r="AQ11" s="203"/>
      <c r="AR11" s="203"/>
      <c r="AS11" s="203"/>
      <c r="AT11" s="203"/>
      <c r="AU11" s="203"/>
      <c r="AV11" s="203"/>
      <c r="AW11" s="203"/>
      <c r="AX11" s="203"/>
      <c r="AY11" s="203"/>
    </row>
    <row r="12" spans="12:18" ht="15">
      <c r="L12" s="8"/>
      <c r="M12" s="8"/>
      <c r="N12" s="285"/>
      <c r="O12" s="285"/>
      <c r="P12" s="285"/>
      <c r="Q12" s="285"/>
      <c r="R12" s="285"/>
    </row>
    <row r="13" spans="12:18" ht="15">
      <c r="L13" s="8"/>
      <c r="M13" s="8"/>
      <c r="N13" s="285"/>
      <c r="O13" s="285"/>
      <c r="P13" s="285"/>
      <c r="Q13" s="285"/>
      <c r="R13" s="285"/>
    </row>
    <row r="14" spans="4:18" ht="15">
      <c r="D14" s="51" t="s">
        <v>137</v>
      </c>
      <c r="L14" s="8"/>
      <c r="M14" s="8"/>
      <c r="N14" s="285"/>
      <c r="O14" s="285"/>
      <c r="P14" s="285"/>
      <c r="Q14" s="285"/>
      <c r="R14" s="285"/>
    </row>
    <row r="15" spans="4:31" ht="15">
      <c r="D15" s="306" t="s">
        <v>140</v>
      </c>
      <c r="L15" s="8"/>
      <c r="M15" s="8"/>
      <c r="N15" s="285"/>
      <c r="O15" s="285"/>
      <c r="P15" s="285"/>
      <c r="Q15" s="285"/>
      <c r="R15" s="285"/>
      <c r="AE15" s="305">
        <f>0.7*1726</f>
        <v>1208.1999999999998</v>
      </c>
    </row>
    <row r="16" spans="4:31" ht="15">
      <c r="D16" s="306" t="s">
        <v>141</v>
      </c>
      <c r="L16" s="8"/>
      <c r="M16" s="8"/>
      <c r="N16" s="285"/>
      <c r="O16" s="285"/>
      <c r="P16" s="285"/>
      <c r="Q16" s="285"/>
      <c r="R16" s="285"/>
      <c r="AE16" s="305">
        <f>0.7*1726</f>
        <v>1208.1999999999998</v>
      </c>
    </row>
    <row r="17" spans="4:31" ht="15">
      <c r="D17" s="306" t="s">
        <v>138</v>
      </c>
      <c r="L17" s="8"/>
      <c r="M17" s="8"/>
      <c r="N17" s="285"/>
      <c r="O17" s="285"/>
      <c r="P17" s="285"/>
      <c r="Q17" s="285"/>
      <c r="R17" s="285"/>
      <c r="AE17" s="305">
        <f>1*1726</f>
        <v>1726</v>
      </c>
    </row>
    <row r="18" spans="4:31" ht="15">
      <c r="D18" s="306" t="s">
        <v>139</v>
      </c>
      <c r="L18" s="8"/>
      <c r="M18" s="8"/>
      <c r="N18" s="285"/>
      <c r="O18" s="285"/>
      <c r="P18" s="285"/>
      <c r="Q18" s="285"/>
      <c r="R18" s="285"/>
      <c r="AE18" s="305">
        <f>1*1726</f>
        <v>1726</v>
      </c>
    </row>
    <row r="19" spans="12:18" ht="15">
      <c r="L19" s="8"/>
      <c r="M19" s="8"/>
      <c r="N19" s="285"/>
      <c r="O19" s="285"/>
      <c r="P19" s="285"/>
      <c r="Q19" s="285"/>
      <c r="R19" s="285"/>
    </row>
    <row r="20" spans="4:18" ht="15">
      <c r="D20" s="51" t="s">
        <v>135</v>
      </c>
      <c r="L20" s="8"/>
      <c r="M20" s="8"/>
      <c r="N20" s="285"/>
      <c r="O20" s="285"/>
      <c r="P20" s="285"/>
      <c r="Q20" s="285"/>
      <c r="R20" s="285"/>
    </row>
    <row r="21" spans="4:25" ht="15">
      <c r="D21" s="51" t="s">
        <v>91</v>
      </c>
      <c r="L21" s="8"/>
      <c r="M21" s="8"/>
      <c r="N21" s="285"/>
      <c r="O21" s="285"/>
      <c r="P21" s="285"/>
      <c r="Q21" s="285"/>
      <c r="R21" s="285"/>
      <c r="Y21" s="305">
        <f>0.2*1726</f>
        <v>345.20000000000005</v>
      </c>
    </row>
    <row r="22" spans="4:25" ht="15">
      <c r="D22" s="51" t="s">
        <v>132</v>
      </c>
      <c r="L22" s="8"/>
      <c r="M22" s="8"/>
      <c r="N22" s="285"/>
      <c r="O22" s="285"/>
      <c r="P22" s="285"/>
      <c r="Q22" s="285"/>
      <c r="R22" s="285"/>
      <c r="Y22" s="305">
        <f>0.2*1726</f>
        <v>345.20000000000005</v>
      </c>
    </row>
    <row r="23" spans="4:25" ht="15">
      <c r="D23" s="51" t="s">
        <v>133</v>
      </c>
      <c r="L23" s="8"/>
      <c r="M23" s="8"/>
      <c r="N23" s="285"/>
      <c r="O23" s="285"/>
      <c r="P23" s="285"/>
      <c r="Q23" s="285"/>
      <c r="R23" s="285"/>
      <c r="Y23" s="305">
        <f>0.2*1726</f>
        <v>345.20000000000005</v>
      </c>
    </row>
    <row r="24" spans="4:25" ht="15">
      <c r="D24" s="51" t="s">
        <v>134</v>
      </c>
      <c r="L24" s="8"/>
      <c r="M24" s="8"/>
      <c r="N24" s="285"/>
      <c r="O24" s="285"/>
      <c r="P24" s="285"/>
      <c r="Q24" s="285"/>
      <c r="R24" s="285"/>
      <c r="Y24" s="305">
        <f>0.2*1726</f>
        <v>345.20000000000005</v>
      </c>
    </row>
    <row r="25" spans="12:18" ht="15">
      <c r="L25" s="8"/>
      <c r="M25" s="8"/>
      <c r="N25" s="285"/>
      <c r="O25" s="285"/>
      <c r="P25" s="285"/>
      <c r="Q25" s="285"/>
      <c r="R25" s="285"/>
    </row>
    <row r="26" spans="4:18" ht="15">
      <c r="D26" s="51" t="s">
        <v>136</v>
      </c>
      <c r="L26" s="8"/>
      <c r="M26" s="8"/>
      <c r="N26" s="285"/>
      <c r="O26" s="285"/>
      <c r="P26" s="285"/>
      <c r="Q26" s="285"/>
      <c r="R26" s="285"/>
    </row>
    <row r="27" spans="4:33" ht="15">
      <c r="D27" s="51" t="s">
        <v>91</v>
      </c>
      <c r="L27" s="8"/>
      <c r="M27" s="8"/>
      <c r="N27" s="285"/>
      <c r="O27" s="285"/>
      <c r="P27" s="285"/>
      <c r="Q27" s="285"/>
      <c r="R27" s="285"/>
      <c r="AG27" s="287">
        <v>1726</v>
      </c>
    </row>
    <row r="28" spans="4:33" ht="15">
      <c r="D28" s="51" t="s">
        <v>132</v>
      </c>
      <c r="L28" s="8"/>
      <c r="M28" s="8"/>
      <c r="N28" s="285"/>
      <c r="O28" s="285"/>
      <c r="P28" s="285"/>
      <c r="Q28" s="285"/>
      <c r="R28" s="285"/>
      <c r="AG28" s="287">
        <v>1726</v>
      </c>
    </row>
    <row r="29" spans="4:33" ht="15">
      <c r="D29" s="51" t="s">
        <v>133</v>
      </c>
      <c r="L29" s="8"/>
      <c r="M29" s="8"/>
      <c r="N29" s="285"/>
      <c r="O29" s="285"/>
      <c r="P29" s="285"/>
      <c r="Q29" s="285"/>
      <c r="R29" s="285"/>
      <c r="AG29" s="287">
        <v>1726</v>
      </c>
    </row>
    <row r="30" spans="4:33" ht="15">
      <c r="D30" s="51" t="s">
        <v>134</v>
      </c>
      <c r="L30" s="8"/>
      <c r="M30" s="8"/>
      <c r="N30" s="285"/>
      <c r="O30" s="285"/>
      <c r="P30" s="285"/>
      <c r="Q30" s="285"/>
      <c r="R30" s="285"/>
      <c r="AG30" s="287">
        <v>1726</v>
      </c>
    </row>
    <row r="31" spans="12:33" ht="15">
      <c r="L31" s="8"/>
      <c r="M31" s="8"/>
      <c r="N31" s="285"/>
      <c r="O31" s="285"/>
      <c r="P31" s="285"/>
      <c r="Q31" s="285"/>
      <c r="R31" s="285"/>
      <c r="AG31" s="287"/>
    </row>
    <row r="32" spans="4:33" ht="15">
      <c r="D32" s="306" t="s">
        <v>142</v>
      </c>
      <c r="L32" s="8"/>
      <c r="M32" s="8"/>
      <c r="N32" s="285"/>
      <c r="O32" s="285"/>
      <c r="P32" s="285"/>
      <c r="Q32" s="285"/>
      <c r="R32" s="285"/>
      <c r="AG32" s="287"/>
    </row>
    <row r="33" spans="4:33" ht="15">
      <c r="D33" s="306" t="s">
        <v>143</v>
      </c>
      <c r="L33" s="8"/>
      <c r="M33" s="8"/>
      <c r="N33" s="285"/>
      <c r="O33" s="285"/>
      <c r="P33" s="285"/>
      <c r="Q33" s="285"/>
      <c r="R33" s="285"/>
      <c r="AG33" s="287"/>
    </row>
    <row r="34" spans="4:33" ht="15">
      <c r="D34" s="306" t="s">
        <v>144</v>
      </c>
      <c r="L34" s="8"/>
      <c r="M34" s="8"/>
      <c r="N34" s="285"/>
      <c r="O34" s="285"/>
      <c r="P34" s="285"/>
      <c r="Q34" s="285"/>
      <c r="R34" s="285"/>
      <c r="AD34" s="51">
        <f>0.25*2*1726</f>
        <v>863</v>
      </c>
      <c r="AG34" s="287"/>
    </row>
    <row r="35" spans="4:33" ht="15">
      <c r="D35" s="306" t="s">
        <v>145</v>
      </c>
      <c r="L35" s="8"/>
      <c r="M35" s="8"/>
      <c r="N35" s="285"/>
      <c r="O35" s="285"/>
      <c r="P35" s="285"/>
      <c r="Q35" s="285"/>
      <c r="R35" s="285"/>
      <c r="AD35" s="51">
        <f>0.5*2*1726</f>
        <v>1726</v>
      </c>
      <c r="AG35" s="287"/>
    </row>
    <row r="36" spans="4:33" ht="15">
      <c r="D36" s="306" t="s">
        <v>146</v>
      </c>
      <c r="L36" s="8"/>
      <c r="M36" s="8"/>
      <c r="N36" s="285"/>
      <c r="O36" s="285"/>
      <c r="P36" s="285"/>
      <c r="Q36" s="285"/>
      <c r="R36" s="285"/>
      <c r="AD36" s="51">
        <f>0.5*2*1726</f>
        <v>1726</v>
      </c>
      <c r="AG36" s="287"/>
    </row>
    <row r="37" spans="12:18" ht="15">
      <c r="L37" s="8"/>
      <c r="M37" s="8"/>
      <c r="N37" s="285"/>
      <c r="O37" s="285"/>
      <c r="P37" s="285"/>
      <c r="Q37" s="285"/>
      <c r="R37" s="285"/>
    </row>
    <row r="38" spans="4:18" ht="15">
      <c r="D38" s="51" t="s">
        <v>82</v>
      </c>
      <c r="L38" s="8"/>
      <c r="M38" s="8"/>
      <c r="N38" s="285"/>
      <c r="O38" s="285"/>
      <c r="P38" s="285"/>
      <c r="Q38" s="285"/>
      <c r="R38" s="285"/>
    </row>
    <row r="39" spans="4:26" ht="15">
      <c r="D39" s="51" t="s">
        <v>91</v>
      </c>
      <c r="L39" s="8"/>
      <c r="M39" s="8"/>
      <c r="N39" s="285"/>
      <c r="O39" s="285"/>
      <c r="P39" s="285"/>
      <c r="Q39" s="285"/>
      <c r="R39" s="285"/>
      <c r="Z39" s="287">
        <f>0.5*1726</f>
        <v>863</v>
      </c>
    </row>
    <row r="40" spans="4:26" ht="15">
      <c r="D40" s="51" t="s">
        <v>132</v>
      </c>
      <c r="L40" s="8"/>
      <c r="M40" s="8"/>
      <c r="N40" s="285"/>
      <c r="O40" s="285"/>
      <c r="P40" s="285"/>
      <c r="Q40" s="285"/>
      <c r="R40" s="285"/>
      <c r="Z40" s="287">
        <f>0.5*1726</f>
        <v>863</v>
      </c>
    </row>
    <row r="41" spans="4:26" ht="15">
      <c r="D41" s="51" t="s">
        <v>133</v>
      </c>
      <c r="L41" s="8"/>
      <c r="M41" s="8"/>
      <c r="N41" s="285"/>
      <c r="O41" s="285"/>
      <c r="P41" s="285"/>
      <c r="Q41" s="285"/>
      <c r="R41" s="285"/>
      <c r="Z41" s="287">
        <f>0.5*1726</f>
        <v>863</v>
      </c>
    </row>
    <row r="42" spans="4:26" ht="15">
      <c r="D42" s="51" t="s">
        <v>134</v>
      </c>
      <c r="L42" s="8"/>
      <c r="M42" s="8"/>
      <c r="N42" s="285"/>
      <c r="O42" s="285"/>
      <c r="P42" s="285"/>
      <c r="Q42" s="285"/>
      <c r="R42" s="285"/>
      <c r="Z42" s="287">
        <f>0.5*1726</f>
        <v>863</v>
      </c>
    </row>
    <row r="43" spans="12:18" ht="15">
      <c r="L43" s="8"/>
      <c r="M43" s="8"/>
      <c r="N43" s="285"/>
      <c r="O43" s="285"/>
      <c r="P43" s="285"/>
      <c r="Q43" s="285"/>
      <c r="R43" s="285"/>
    </row>
    <row r="44" spans="4:18" ht="15">
      <c r="D44" s="51" t="s">
        <v>84</v>
      </c>
      <c r="L44" s="8"/>
      <c r="M44" s="8"/>
      <c r="N44" s="285"/>
      <c r="O44" s="285"/>
      <c r="P44" s="285"/>
      <c r="Q44" s="285"/>
      <c r="R44" s="285"/>
    </row>
    <row r="45" spans="4:25" ht="15">
      <c r="D45" s="51" t="s">
        <v>91</v>
      </c>
      <c r="L45" s="8"/>
      <c r="M45" s="8"/>
      <c r="N45" s="285"/>
      <c r="O45" s="285"/>
      <c r="P45" s="285"/>
      <c r="Q45" s="285"/>
      <c r="R45" s="285"/>
      <c r="W45" s="61">
        <f>3*2</f>
        <v>6</v>
      </c>
      <c r="Y45" s="287">
        <f>80*2</f>
        <v>160</v>
      </c>
    </row>
    <row r="46" spans="4:25" ht="15">
      <c r="D46" s="51" t="s">
        <v>132</v>
      </c>
      <c r="L46" s="8"/>
      <c r="M46" s="8"/>
      <c r="N46" s="285"/>
      <c r="O46" s="285"/>
      <c r="P46" s="285"/>
      <c r="Q46" s="285"/>
      <c r="R46" s="285"/>
      <c r="W46" s="61">
        <f>3*2</f>
        <v>6</v>
      </c>
      <c r="Y46" s="287">
        <f>80*2</f>
        <v>160</v>
      </c>
    </row>
    <row r="47" spans="4:25" ht="15">
      <c r="D47" s="51" t="s">
        <v>133</v>
      </c>
      <c r="L47" s="8"/>
      <c r="M47" s="8"/>
      <c r="N47" s="285"/>
      <c r="O47" s="285"/>
      <c r="P47" s="285"/>
      <c r="Q47" s="285"/>
      <c r="R47" s="285"/>
      <c r="W47" s="61">
        <f>3*2</f>
        <v>6</v>
      </c>
      <c r="Y47" s="287">
        <f>80*2</f>
        <v>160</v>
      </c>
    </row>
    <row r="48" spans="4:25" ht="15">
      <c r="D48" s="51" t="s">
        <v>134</v>
      </c>
      <c r="L48" s="8"/>
      <c r="M48" s="8"/>
      <c r="N48" s="285"/>
      <c r="O48" s="285"/>
      <c r="P48" s="285"/>
      <c r="Q48" s="285"/>
      <c r="R48" s="285"/>
      <c r="W48" s="61">
        <f>3*2</f>
        <v>6</v>
      </c>
      <c r="Y48" s="287">
        <f>80*2</f>
        <v>160</v>
      </c>
    </row>
    <row r="49" spans="12:18" ht="15">
      <c r="L49" s="8"/>
      <c r="M49" s="8"/>
      <c r="N49" s="285"/>
      <c r="O49" s="285"/>
      <c r="P49" s="285"/>
      <c r="Q49" s="285"/>
      <c r="R49" s="285"/>
    </row>
    <row r="50" spans="4:31" ht="15">
      <c r="D50" s="51" t="s">
        <v>83</v>
      </c>
      <c r="L50" s="8"/>
      <c r="M50" s="8"/>
      <c r="N50" s="285"/>
      <c r="O50" s="285"/>
      <c r="P50" s="285"/>
      <c r="Q50" s="285"/>
      <c r="R50" s="285"/>
      <c r="W50" s="61">
        <v>20</v>
      </c>
      <c r="AE50" s="287">
        <v>480</v>
      </c>
    </row>
    <row r="51" spans="12:18" ht="15">
      <c r="L51" s="8"/>
      <c r="M51" s="8"/>
      <c r="N51" s="285"/>
      <c r="O51" s="285"/>
      <c r="P51" s="285"/>
      <c r="Q51" s="285"/>
      <c r="R51" s="285"/>
    </row>
    <row r="52" spans="12:18" ht="15">
      <c r="L52" s="8"/>
      <c r="M52" s="8"/>
      <c r="N52" s="285"/>
      <c r="O52" s="285"/>
      <c r="P52" s="285"/>
      <c r="Q52" s="285"/>
      <c r="R52" s="285"/>
    </row>
    <row r="53" spans="12:18" ht="15">
      <c r="L53" s="8"/>
      <c r="M53" s="8"/>
      <c r="N53" s="285"/>
      <c r="O53" s="285"/>
      <c r="P53" s="285"/>
      <c r="Q53" s="285"/>
      <c r="R53" s="285"/>
    </row>
    <row r="54" spans="6:51" s="204" customFormat="1" ht="8.25" customHeight="1">
      <c r="F54" s="214"/>
      <c r="G54" s="215"/>
      <c r="H54" s="215"/>
      <c r="I54" s="215"/>
      <c r="J54" s="215"/>
      <c r="K54" s="215"/>
      <c r="L54" s="206"/>
      <c r="M54" s="206"/>
      <c r="N54" s="285"/>
      <c r="O54" s="285"/>
      <c r="P54" s="285"/>
      <c r="Q54" s="285"/>
      <c r="R54" s="285"/>
      <c r="T54" s="216"/>
      <c r="U54" s="216"/>
      <c r="V54" s="217"/>
      <c r="W54" s="216"/>
      <c r="X54" s="218"/>
      <c r="Y54" s="293"/>
      <c r="Z54" s="293"/>
      <c r="AA54" s="219"/>
      <c r="AB54" s="219"/>
      <c r="AC54" s="219"/>
      <c r="AD54" s="219"/>
      <c r="AE54" s="293"/>
      <c r="AF54" s="219"/>
      <c r="AG54" s="219"/>
      <c r="AH54" s="219"/>
      <c r="AI54" s="219"/>
      <c r="AJ54" s="219"/>
      <c r="AK54" s="219"/>
      <c r="AL54" s="219"/>
      <c r="AM54" s="220"/>
      <c r="AN54" s="220"/>
      <c r="AP54" s="203"/>
      <c r="AQ54" s="203"/>
      <c r="AR54" s="203"/>
      <c r="AS54" s="203"/>
      <c r="AT54" s="203"/>
      <c r="AU54" s="203"/>
      <c r="AV54" s="203"/>
      <c r="AW54" s="203"/>
      <c r="AX54" s="203"/>
      <c r="AY54" s="203"/>
    </row>
    <row r="55" spans="3:51" s="221" customFormat="1" ht="14.25">
      <c r="C55" s="222" t="s">
        <v>12</v>
      </c>
      <c r="D55" s="222"/>
      <c r="E55" s="222"/>
      <c r="F55" s="223"/>
      <c r="G55" s="224"/>
      <c r="H55" s="224"/>
      <c r="I55" s="224"/>
      <c r="J55" s="224"/>
      <c r="K55" s="224"/>
      <c r="L55" s="225"/>
      <c r="M55" s="225"/>
      <c r="N55" s="285"/>
      <c r="O55" s="285"/>
      <c r="P55" s="285"/>
      <c r="Q55" s="285"/>
      <c r="R55" s="285"/>
      <c r="S55" s="226"/>
      <c r="T55" s="227">
        <f aca="true" t="shared" si="0" ref="T55:AL55">SUM(T13:T52)</f>
        <v>0</v>
      </c>
      <c r="U55" s="227">
        <f t="shared" si="0"/>
        <v>0</v>
      </c>
      <c r="V55" s="227">
        <f t="shared" si="0"/>
        <v>0</v>
      </c>
      <c r="W55" s="227">
        <f t="shared" si="0"/>
        <v>44</v>
      </c>
      <c r="X55" s="227">
        <f t="shared" si="0"/>
        <v>0</v>
      </c>
      <c r="Y55" s="294">
        <f t="shared" si="0"/>
        <v>2020.8000000000002</v>
      </c>
      <c r="Z55" s="294">
        <f t="shared" si="0"/>
        <v>3452</v>
      </c>
      <c r="AA55" s="284">
        <f t="shared" si="0"/>
        <v>0</v>
      </c>
      <c r="AB55" s="284">
        <f t="shared" si="0"/>
        <v>0</v>
      </c>
      <c r="AC55" s="284">
        <f t="shared" si="0"/>
        <v>0</v>
      </c>
      <c r="AD55" s="284">
        <f t="shared" si="0"/>
        <v>4315</v>
      </c>
      <c r="AE55" s="294">
        <f t="shared" si="0"/>
        <v>6348.4</v>
      </c>
      <c r="AF55" s="284">
        <f t="shared" si="0"/>
        <v>0</v>
      </c>
      <c r="AG55" s="284">
        <f t="shared" si="0"/>
        <v>6904</v>
      </c>
      <c r="AH55" s="284">
        <f t="shared" si="0"/>
        <v>0</v>
      </c>
      <c r="AI55" s="284">
        <f t="shared" si="0"/>
        <v>0</v>
      </c>
      <c r="AJ55" s="284">
        <f t="shared" si="0"/>
        <v>0</v>
      </c>
      <c r="AK55" s="284">
        <f t="shared" si="0"/>
        <v>0</v>
      </c>
      <c r="AL55" s="284">
        <f t="shared" si="0"/>
        <v>0</v>
      </c>
      <c r="AO55" s="161"/>
      <c r="AP55" s="203"/>
      <c r="AQ55" s="203"/>
      <c r="AR55" s="203"/>
      <c r="AS55" s="203"/>
      <c r="AT55" s="203"/>
      <c r="AU55" s="203"/>
      <c r="AV55" s="203"/>
      <c r="AW55" s="203"/>
      <c r="AX55" s="203"/>
      <c r="AY55" s="203"/>
    </row>
    <row r="56" spans="6:51" s="228" customFormat="1" ht="15" thickBot="1">
      <c r="F56" s="229"/>
      <c r="G56" s="215"/>
      <c r="H56" s="215"/>
      <c r="I56" s="215"/>
      <c r="J56" s="215"/>
      <c r="K56" s="215"/>
      <c r="L56" s="206"/>
      <c r="M56" s="206"/>
      <c r="N56" s="285"/>
      <c r="O56" s="285"/>
      <c r="P56" s="285"/>
      <c r="Q56" s="285"/>
      <c r="R56" s="285"/>
      <c r="T56" s="230"/>
      <c r="U56" s="230"/>
      <c r="V56" s="231"/>
      <c r="W56" s="230"/>
      <c r="X56" s="230"/>
      <c r="Y56" s="295"/>
      <c r="Z56" s="295"/>
      <c r="AA56" s="232"/>
      <c r="AB56" s="232"/>
      <c r="AC56" s="232"/>
      <c r="AD56" s="232"/>
      <c r="AE56" s="295"/>
      <c r="AF56" s="232"/>
      <c r="AG56" s="232"/>
      <c r="AH56" s="232"/>
      <c r="AI56" s="232"/>
      <c r="AJ56" s="232"/>
      <c r="AK56" s="232"/>
      <c r="AL56" s="232"/>
      <c r="AO56" s="161"/>
      <c r="AP56" s="203"/>
      <c r="AQ56" s="203"/>
      <c r="AR56" s="203"/>
      <c r="AS56" s="203"/>
      <c r="AT56" s="203"/>
      <c r="AU56" s="203"/>
      <c r="AV56" s="203"/>
      <c r="AW56" s="203"/>
      <c r="AX56" s="203"/>
      <c r="AY56" s="203"/>
    </row>
    <row r="57" spans="2:51" s="233" customFormat="1" ht="16.5" thickBot="1">
      <c r="B57" s="234" t="s">
        <v>125</v>
      </c>
      <c r="C57" s="235"/>
      <c r="D57" s="236"/>
      <c r="E57" s="236"/>
      <c r="F57" s="237">
        <f>SUM(T57:AL57)</f>
        <v>3597.687118</v>
      </c>
      <c r="G57" s="238"/>
      <c r="H57" s="238"/>
      <c r="I57" s="238"/>
      <c r="J57" s="238"/>
      <c r="K57" s="238"/>
      <c r="L57" s="239"/>
      <c r="M57" s="239"/>
      <c r="N57" s="285"/>
      <c r="O57" s="285"/>
      <c r="P57" s="285"/>
      <c r="Q57" s="285"/>
      <c r="R57" s="285"/>
      <c r="T57" s="240">
        <f>+T55*T11</f>
        <v>0</v>
      </c>
      <c r="U57" s="240">
        <f>+U55*U11</f>
        <v>0</v>
      </c>
      <c r="V57" s="240">
        <f>+V55*V11</f>
        <v>0</v>
      </c>
      <c r="W57" s="240">
        <f>+W55*W11</f>
        <v>48.400000000000006</v>
      </c>
      <c r="X57" s="240">
        <f>+X55*X11</f>
        <v>0</v>
      </c>
      <c r="Y57" s="296">
        <f aca="true" t="shared" si="1" ref="Y57:AL57">+Y55*Y11/1000</f>
        <v>374.8584</v>
      </c>
      <c r="Z57" s="296">
        <f t="shared" si="1"/>
        <v>431.81068</v>
      </c>
      <c r="AA57" s="240">
        <f t="shared" si="1"/>
        <v>0</v>
      </c>
      <c r="AB57" s="240">
        <f t="shared" si="1"/>
        <v>0</v>
      </c>
      <c r="AC57" s="240">
        <f t="shared" si="1"/>
        <v>0</v>
      </c>
      <c r="AD57" s="240">
        <f t="shared" si="1"/>
        <v>651.86705</v>
      </c>
      <c r="AE57" s="296">
        <f t="shared" si="1"/>
        <v>1049.834908</v>
      </c>
      <c r="AF57" s="240">
        <f t="shared" si="1"/>
        <v>0</v>
      </c>
      <c r="AG57" s="240">
        <f t="shared" si="1"/>
        <v>1040.91608</v>
      </c>
      <c r="AH57" s="240">
        <f t="shared" si="1"/>
        <v>0</v>
      </c>
      <c r="AI57" s="240">
        <f t="shared" si="1"/>
        <v>0</v>
      </c>
      <c r="AJ57" s="240">
        <f t="shared" si="1"/>
        <v>0</v>
      </c>
      <c r="AK57" s="240">
        <f t="shared" si="1"/>
        <v>0</v>
      </c>
      <c r="AL57" s="240">
        <f t="shared" si="1"/>
        <v>0</v>
      </c>
      <c r="AO57" s="161"/>
      <c r="AP57" s="203"/>
      <c r="AQ57" s="203"/>
      <c r="AR57" s="203"/>
      <c r="AS57" s="203"/>
      <c r="AT57" s="203"/>
      <c r="AU57" s="203"/>
      <c r="AV57" s="203"/>
      <c r="AW57" s="203"/>
      <c r="AX57" s="203"/>
      <c r="AY57" s="203"/>
    </row>
    <row r="58" spans="2:51" s="233" customFormat="1" ht="16.5" thickBot="1">
      <c r="B58" s="241" t="s">
        <v>13</v>
      </c>
      <c r="F58" s="229"/>
      <c r="G58" s="242"/>
      <c r="H58" s="242"/>
      <c r="I58" s="242"/>
      <c r="J58" s="242"/>
      <c r="K58" s="242"/>
      <c r="L58" s="239"/>
      <c r="M58" s="239"/>
      <c r="N58" s="285"/>
      <c r="O58" s="285"/>
      <c r="P58" s="285"/>
      <c r="Q58" s="285"/>
      <c r="R58" s="285"/>
      <c r="T58" s="176"/>
      <c r="V58" s="243"/>
      <c r="Y58" s="297"/>
      <c r="Z58" s="297"/>
      <c r="AC58" s="244" t="s">
        <v>31</v>
      </c>
      <c r="AD58" s="245"/>
      <c r="AE58" s="302"/>
      <c r="AF58" s="246"/>
      <c r="AG58" s="246"/>
      <c r="AH58" s="246"/>
      <c r="AI58" s="246"/>
      <c r="AJ58" s="246"/>
      <c r="AK58" s="246"/>
      <c r="AL58" s="246"/>
      <c r="AM58" s="247"/>
      <c r="AN58" s="247"/>
      <c r="AO58" s="247"/>
      <c r="AP58" s="203"/>
      <c r="AQ58" s="203"/>
      <c r="AR58" s="203"/>
      <c r="AS58" s="203"/>
      <c r="AT58" s="203"/>
      <c r="AU58" s="203"/>
      <c r="AV58" s="203"/>
      <c r="AW58" s="203"/>
      <c r="AX58" s="203"/>
      <c r="AY58" s="203"/>
    </row>
    <row r="59" spans="3:51" s="248" customFormat="1" ht="15">
      <c r="C59" s="249" t="s">
        <v>126</v>
      </c>
      <c r="D59" s="250"/>
      <c r="E59" s="250"/>
      <c r="F59" s="251"/>
      <c r="G59" s="252"/>
      <c r="H59" s="252"/>
      <c r="I59" s="252"/>
      <c r="J59" s="252"/>
      <c r="K59" s="252"/>
      <c r="L59" s="253"/>
      <c r="M59" s="254" t="s">
        <v>127</v>
      </c>
      <c r="N59" s="285"/>
      <c r="O59" s="285"/>
      <c r="P59" s="285"/>
      <c r="Q59" s="285"/>
      <c r="R59" s="285"/>
      <c r="S59" s="255"/>
      <c r="V59" s="256"/>
      <c r="X59" s="257"/>
      <c r="Y59" s="298"/>
      <c r="Z59" s="298"/>
      <c r="AC59" s="258" t="s">
        <v>32</v>
      </c>
      <c r="AD59" s="259"/>
      <c r="AE59" s="303"/>
      <c r="AF59" s="260"/>
      <c r="AG59" s="260"/>
      <c r="AH59" s="260"/>
      <c r="AI59" s="260"/>
      <c r="AJ59" s="260"/>
      <c r="AK59" s="260"/>
      <c r="AL59" s="260"/>
      <c r="AM59" s="261"/>
      <c r="AN59" s="261"/>
      <c r="AO59" s="261"/>
      <c r="AP59" s="203"/>
      <c r="AQ59" s="203"/>
      <c r="AR59" s="203"/>
      <c r="AS59" s="203"/>
      <c r="AT59" s="203"/>
      <c r="AU59" s="203"/>
      <c r="AV59" s="203"/>
      <c r="AW59" s="203"/>
      <c r="AX59" s="203"/>
      <c r="AY59" s="203"/>
    </row>
    <row r="60" spans="3:42" s="1" customFormat="1" ht="15.75">
      <c r="C60" s="262"/>
      <c r="D60" s="263" t="s">
        <v>128</v>
      </c>
      <c r="E60" s="263"/>
      <c r="F60" s="263"/>
      <c r="G60" s="264"/>
      <c r="H60" s="264"/>
      <c r="I60" s="264"/>
      <c r="J60" s="264"/>
      <c r="K60" s="264"/>
      <c r="L60" s="265"/>
      <c r="M60" s="266">
        <v>3</v>
      </c>
      <c r="N60" s="285"/>
      <c r="O60" s="285"/>
      <c r="P60" s="285"/>
      <c r="Q60" s="285"/>
      <c r="R60" s="285"/>
      <c r="S60" s="255"/>
      <c r="V60" s="267"/>
      <c r="X60" s="268"/>
      <c r="Y60" s="4"/>
      <c r="Z60" s="4"/>
      <c r="AC60" s="258" t="s">
        <v>33</v>
      </c>
      <c r="AD60" s="259"/>
      <c r="AE60" s="303"/>
      <c r="AF60" s="260"/>
      <c r="AG60" s="260"/>
      <c r="AH60" s="260"/>
      <c r="AI60" s="260"/>
      <c r="AJ60" s="260"/>
      <c r="AK60" s="260"/>
      <c r="AL60" s="260"/>
      <c r="AM60" s="261"/>
      <c r="AN60" s="261"/>
      <c r="AO60" s="261"/>
      <c r="AP60" s="203"/>
    </row>
    <row r="61" spans="3:42" s="1" customFormat="1" ht="15.75">
      <c r="C61" s="269"/>
      <c r="D61" s="263" t="s">
        <v>129</v>
      </c>
      <c r="E61" s="263"/>
      <c r="F61" s="270"/>
      <c r="G61" s="271"/>
      <c r="H61" s="271"/>
      <c r="I61" s="271"/>
      <c r="J61" s="271"/>
      <c r="K61" s="271"/>
      <c r="L61" s="272"/>
      <c r="M61" s="266">
        <v>5</v>
      </c>
      <c r="N61" s="285"/>
      <c r="O61" s="285"/>
      <c r="P61" s="285"/>
      <c r="Q61" s="285"/>
      <c r="R61" s="285"/>
      <c r="S61" s="273"/>
      <c r="V61" s="267"/>
      <c r="Y61" s="4"/>
      <c r="Z61" s="4"/>
      <c r="AC61" s="258" t="s">
        <v>34</v>
      </c>
      <c r="AD61" s="259"/>
      <c r="AE61" s="304"/>
      <c r="AF61" s="274"/>
      <c r="AG61" s="274"/>
      <c r="AH61" s="274"/>
      <c r="AI61" s="274"/>
      <c r="AJ61" s="274"/>
      <c r="AK61" s="274"/>
      <c r="AL61" s="274"/>
      <c r="AM61" s="261"/>
      <c r="AN61" s="261"/>
      <c r="AO61" s="261"/>
      <c r="AP61" s="203"/>
    </row>
    <row r="62" spans="3:42" s="1" customFormat="1" ht="15.75">
      <c r="C62" s="262"/>
      <c r="D62" s="263" t="s">
        <v>130</v>
      </c>
      <c r="E62" s="263"/>
      <c r="F62" s="263"/>
      <c r="G62" s="264"/>
      <c r="H62" s="264"/>
      <c r="I62" s="264"/>
      <c r="J62" s="264"/>
      <c r="K62" s="264"/>
      <c r="L62" s="265"/>
      <c r="M62" s="266">
        <v>8</v>
      </c>
      <c r="N62" s="285"/>
      <c r="O62" s="285"/>
      <c r="P62" s="285"/>
      <c r="Q62" s="285"/>
      <c r="R62" s="285"/>
      <c r="S62" s="255"/>
      <c r="V62" s="267"/>
      <c r="Y62" s="4"/>
      <c r="Z62" s="4"/>
      <c r="AC62" s="258" t="s">
        <v>35</v>
      </c>
      <c r="AD62" s="259"/>
      <c r="AE62" s="304"/>
      <c r="AF62" s="275"/>
      <c r="AG62" s="275"/>
      <c r="AH62" s="275"/>
      <c r="AI62" s="275"/>
      <c r="AJ62" s="275"/>
      <c r="AK62" s="275"/>
      <c r="AL62" s="275"/>
      <c r="AM62" s="261"/>
      <c r="AN62" s="261"/>
      <c r="AO62" s="261"/>
      <c r="AP62" s="203"/>
    </row>
    <row r="63" spans="3:42" s="1" customFormat="1" ht="15.75">
      <c r="C63" s="262"/>
      <c r="D63" s="263" t="s">
        <v>131</v>
      </c>
      <c r="E63" s="263"/>
      <c r="F63" s="263"/>
      <c r="G63" s="264"/>
      <c r="H63" s="264"/>
      <c r="I63" s="264"/>
      <c r="J63" s="264"/>
      <c r="K63" s="264"/>
      <c r="L63" s="265"/>
      <c r="M63" s="266">
        <v>9</v>
      </c>
      <c r="N63" s="285"/>
      <c r="O63" s="285"/>
      <c r="P63" s="285"/>
      <c r="Q63" s="285"/>
      <c r="R63" s="285"/>
      <c r="S63" s="255"/>
      <c r="V63" s="267"/>
      <c r="Y63" s="4"/>
      <c r="Z63" s="4"/>
      <c r="AC63" s="258" t="s">
        <v>36</v>
      </c>
      <c r="AD63" s="259"/>
      <c r="AE63" s="304"/>
      <c r="AF63" s="276"/>
      <c r="AG63" s="276"/>
      <c r="AH63" s="276"/>
      <c r="AI63" s="276"/>
      <c r="AJ63" s="276"/>
      <c r="AK63" s="276"/>
      <c r="AL63" s="276"/>
      <c r="AM63" s="259"/>
      <c r="AN63" s="259"/>
      <c r="AO63" s="259"/>
      <c r="AP63" s="203"/>
    </row>
    <row r="64" spans="3:42" s="1" customFormat="1" ht="15.75" thickBot="1">
      <c r="C64" s="277"/>
      <c r="D64" s="278"/>
      <c r="E64" s="278"/>
      <c r="F64" s="279"/>
      <c r="G64" s="280"/>
      <c r="H64" s="280"/>
      <c r="I64" s="280"/>
      <c r="J64" s="280"/>
      <c r="K64" s="280"/>
      <c r="L64" s="281"/>
      <c r="M64" s="282"/>
      <c r="N64" s="285"/>
      <c r="O64" s="285"/>
      <c r="P64" s="285"/>
      <c r="Q64" s="285"/>
      <c r="R64" s="285"/>
      <c r="S64" s="283"/>
      <c r="V64" s="267"/>
      <c r="Y64" s="4"/>
      <c r="Z64" s="4"/>
      <c r="AC64" s="258" t="s">
        <v>37</v>
      </c>
      <c r="AD64" s="259"/>
      <c r="AE64" s="304"/>
      <c r="AF64" s="276"/>
      <c r="AG64" s="276"/>
      <c r="AH64" s="276"/>
      <c r="AI64" s="276"/>
      <c r="AJ64" s="276"/>
      <c r="AK64" s="276"/>
      <c r="AL64" s="276"/>
      <c r="AM64" s="259"/>
      <c r="AN64" s="259"/>
      <c r="AO64" s="259"/>
      <c r="AP64" s="203"/>
    </row>
    <row r="65" spans="12:18" ht="15">
      <c r="L65" s="8"/>
      <c r="M65" s="8"/>
      <c r="N65" s="285"/>
      <c r="O65" s="285"/>
      <c r="P65" s="285"/>
      <c r="Q65" s="285"/>
      <c r="R65" s="285"/>
    </row>
    <row r="66" spans="12:18" ht="15">
      <c r="L66" s="8"/>
      <c r="M66" s="8"/>
      <c r="N66" s="285"/>
      <c r="O66" s="285"/>
      <c r="P66" s="285"/>
      <c r="Q66" s="285"/>
      <c r="R66" s="285"/>
    </row>
    <row r="67" spans="14:18" ht="15">
      <c r="N67" s="285"/>
      <c r="O67" s="285"/>
      <c r="P67" s="285"/>
      <c r="Q67" s="285"/>
      <c r="R67" s="285"/>
    </row>
  </sheetData>
  <sheetProtection formatCells="0" formatColumns="0" formatRows="0" insertColumns="0" insertRows="0" insertHyperlinks="0" deleteColumns="0" deleteRows="0" sort="0" autoFilter="0" pivotTables="0"/>
  <printOptions gridLines="1"/>
  <pageMargins left="0.75" right="0.75" top="1" bottom="1" header="0.5" footer="0.5"/>
  <pageSetup horizontalDpi="1200" verticalDpi="1200" orientation="landscape" paperSize="3" scale="50" r:id="rId1"/>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workbookViewId="0" topLeftCell="A1">
      <selection activeCell="B7" sqref="B7"/>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f>+'Tab A Description'!B3</f>
        <v>1170</v>
      </c>
      <c r="F1" s="6"/>
      <c r="G1" s="6"/>
      <c r="I1" s="7"/>
    </row>
    <row r="2" spans="1:9" ht="18" customHeight="1">
      <c r="A2" s="6" t="str">
        <f>+'Tab B Cost &amp; Schedule Estimate'!B2</f>
        <v>Job Number:</v>
      </c>
      <c r="B2" s="6"/>
      <c r="D2" t="str">
        <f>+'Tab A Description'!B4</f>
        <v>7100                                             r1</v>
      </c>
      <c r="F2" s="6"/>
      <c r="G2" s="6"/>
      <c r="I2" s="7"/>
    </row>
    <row r="3" spans="1:9" ht="18" customHeight="1">
      <c r="A3" s="6" t="str">
        <f>+'Tab B Cost &amp; Schedule Estimate'!B3</f>
        <v>Job Title: </v>
      </c>
      <c r="B3" s="6"/>
      <c r="D3" t="str">
        <f>+'Tab A Description'!B5</f>
        <v>Project Management and Integration</v>
      </c>
      <c r="F3" s="6"/>
      <c r="G3" s="6"/>
      <c r="I3" s="7"/>
    </row>
    <row r="4" spans="1:9" ht="18" customHeight="1">
      <c r="A4" s="6" t="str">
        <f>+'Tab B Cost &amp; Schedule Estimate'!B4</f>
        <v>Job Manager: </v>
      </c>
      <c r="B4" s="6"/>
      <c r="D4" t="str">
        <f>+'Tab A Description'!B6</f>
        <v>Erik Perry</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307" t="s">
        <v>148</v>
      </c>
      <c r="F9" s="4"/>
      <c r="G9" s="4"/>
      <c r="H9" s="309"/>
      <c r="I9" s="309"/>
      <c r="J9" s="309"/>
      <c r="K9" s="309"/>
      <c r="L9" s="309"/>
      <c r="M9" s="309"/>
      <c r="N9" s="309"/>
      <c r="O9" s="309"/>
      <c r="P9" s="309"/>
      <c r="Q9" s="309"/>
    </row>
    <row r="10" spans="4:7" s="1" customFormat="1" ht="12.75">
      <c r="D10" s="4"/>
      <c r="E10" s="307"/>
      <c r="F10" s="4"/>
      <c r="G10" s="15"/>
    </row>
    <row r="11" spans="2:17" s="1" customFormat="1" ht="44.25" customHeight="1">
      <c r="B11" s="1" t="s">
        <v>6</v>
      </c>
      <c r="D11" s="4"/>
      <c r="E11" s="307" t="s">
        <v>148</v>
      </c>
      <c r="F11" s="4"/>
      <c r="G11" s="4"/>
      <c r="H11" s="309"/>
      <c r="I11" s="309"/>
      <c r="J11" s="309"/>
      <c r="K11" s="309"/>
      <c r="L11" s="309"/>
      <c r="M11" s="309"/>
      <c r="N11" s="309"/>
      <c r="O11" s="309"/>
      <c r="P11" s="309"/>
      <c r="Q11" s="309"/>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34" customFormat="1" ht="12.75">
      <c r="F15" s="35"/>
      <c r="G15" s="35"/>
      <c r="N15" s="310" t="s">
        <v>15</v>
      </c>
      <c r="O15" s="310"/>
      <c r="P15" s="36" t="s">
        <v>16</v>
      </c>
      <c r="Q15" s="37"/>
    </row>
    <row r="16" spans="1:17" s="38" customFormat="1" ht="25.5">
      <c r="A16" s="44"/>
      <c r="B16" s="311" t="s">
        <v>17</v>
      </c>
      <c r="C16" s="311"/>
      <c r="D16" s="311"/>
      <c r="E16" s="311"/>
      <c r="F16" s="311"/>
      <c r="G16" s="45" t="s">
        <v>18</v>
      </c>
      <c r="H16" s="311" t="s">
        <v>19</v>
      </c>
      <c r="I16" s="311"/>
      <c r="J16" s="311"/>
      <c r="K16" s="311" t="s">
        <v>20</v>
      </c>
      <c r="L16" s="311"/>
      <c r="M16" s="311"/>
      <c r="N16" s="44" t="s">
        <v>45</v>
      </c>
      <c r="O16" s="44" t="s">
        <v>46</v>
      </c>
      <c r="P16" s="45" t="s">
        <v>47</v>
      </c>
      <c r="Q16" s="45" t="s">
        <v>48</v>
      </c>
    </row>
    <row r="17" spans="1:17" s="44" customFormat="1" ht="36.75" customHeight="1">
      <c r="A17" s="44">
        <v>1</v>
      </c>
      <c r="B17" s="308"/>
      <c r="C17" s="308"/>
      <c r="D17" s="308"/>
      <c r="E17" s="308"/>
      <c r="F17" s="308"/>
      <c r="G17" s="45"/>
      <c r="H17" s="308"/>
      <c r="I17" s="308"/>
      <c r="J17" s="308"/>
      <c r="K17" s="308"/>
      <c r="L17" s="308"/>
      <c r="M17" s="308"/>
      <c r="P17" s="45"/>
      <c r="Q17" s="45"/>
    </row>
    <row r="18" spans="1:17" s="44" customFormat="1" ht="36.75" customHeight="1">
      <c r="A18" s="44">
        <v>2</v>
      </c>
      <c r="B18" s="308"/>
      <c r="C18" s="308"/>
      <c r="D18" s="308"/>
      <c r="E18" s="308"/>
      <c r="F18" s="308"/>
      <c r="G18" s="45"/>
      <c r="H18" s="308"/>
      <c r="I18" s="308"/>
      <c r="J18" s="308"/>
      <c r="K18" s="308"/>
      <c r="L18" s="308"/>
      <c r="M18" s="308"/>
      <c r="P18" s="45"/>
      <c r="Q18" s="45"/>
    </row>
    <row r="19" spans="1:17" s="44" customFormat="1" ht="36.75" customHeight="1">
      <c r="A19" s="44">
        <v>3</v>
      </c>
      <c r="B19" s="308"/>
      <c r="C19" s="308"/>
      <c r="D19" s="308"/>
      <c r="E19" s="308"/>
      <c r="F19" s="308"/>
      <c r="G19" s="45"/>
      <c r="H19" s="308"/>
      <c r="I19" s="308"/>
      <c r="J19" s="308"/>
      <c r="K19" s="308"/>
      <c r="L19" s="308"/>
      <c r="M19" s="308"/>
      <c r="P19" s="45"/>
      <c r="Q19" s="45"/>
    </row>
    <row r="20" spans="1:17" s="44" customFormat="1" ht="36.75" customHeight="1">
      <c r="A20" s="44">
        <v>4</v>
      </c>
      <c r="B20" s="308"/>
      <c r="C20" s="308"/>
      <c r="D20" s="308"/>
      <c r="E20" s="308"/>
      <c r="F20" s="308"/>
      <c r="G20" s="45"/>
      <c r="H20" s="308"/>
      <c r="I20" s="308"/>
      <c r="J20" s="308"/>
      <c r="K20" s="308"/>
      <c r="L20" s="308"/>
      <c r="M20" s="308"/>
      <c r="P20" s="45"/>
      <c r="Q20" s="45"/>
    </row>
    <row r="21" spans="1:13" s="40" customFormat="1" ht="36.75" customHeight="1">
      <c r="A21" s="45">
        <v>5</v>
      </c>
      <c r="B21" s="308"/>
      <c r="C21" s="308"/>
      <c r="D21" s="308"/>
      <c r="E21" s="308"/>
      <c r="F21" s="308"/>
      <c r="G21" s="39"/>
      <c r="H21" s="308"/>
      <c r="I21" s="308"/>
      <c r="J21" s="308"/>
      <c r="K21" s="308"/>
      <c r="L21" s="308"/>
      <c r="M21" s="308"/>
    </row>
    <row r="22" spans="2:13" s="40" customFormat="1" ht="12.75">
      <c r="B22" s="308"/>
      <c r="C22" s="308"/>
      <c r="D22" s="308"/>
      <c r="E22" s="308"/>
      <c r="F22" s="308"/>
      <c r="G22" s="39"/>
      <c r="H22" s="308"/>
      <c r="I22" s="308"/>
      <c r="J22" s="308"/>
      <c r="K22" s="308"/>
      <c r="L22" s="308"/>
      <c r="M22" s="308"/>
    </row>
    <row r="23" spans="5:8" ht="12.75">
      <c r="E23" s="3"/>
      <c r="F23" s="3"/>
      <c r="G23" s="3"/>
      <c r="H23" s="3"/>
    </row>
    <row r="24" spans="1:8" s="1" customFormat="1" ht="12.75">
      <c r="A24" s="1" t="s">
        <v>13</v>
      </c>
      <c r="E24" s="4"/>
      <c r="F24" s="4"/>
      <c r="G24" s="4"/>
      <c r="H24" s="4"/>
    </row>
    <row r="25" spans="1:8" s="1" customFormat="1" ht="12.75">
      <c r="A25" s="46" t="s">
        <v>49</v>
      </c>
      <c r="B25" s="1" t="s">
        <v>21</v>
      </c>
      <c r="E25" s="4"/>
      <c r="F25" s="4"/>
      <c r="G25" s="4"/>
      <c r="H25" s="4"/>
    </row>
    <row r="26" spans="1:2" s="1" customFormat="1" ht="12.75">
      <c r="A26" s="46" t="s">
        <v>50</v>
      </c>
      <c r="B26" s="1" t="s">
        <v>22</v>
      </c>
    </row>
    <row r="27" s="1" customFormat="1" ht="12.75">
      <c r="B27" s="1" t="s">
        <v>23</v>
      </c>
    </row>
    <row r="28" spans="1:2" s="1" customFormat="1" ht="12.75">
      <c r="A28" s="46" t="s">
        <v>51</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49" t="s">
        <v>53</v>
      </c>
      <c r="J32" s="1"/>
      <c r="K32" s="1"/>
      <c r="R32" s="1"/>
      <c r="S32" s="1"/>
      <c r="T32" s="1"/>
      <c r="U32" s="1"/>
      <c r="V32" s="1"/>
      <c r="W32" s="1"/>
      <c r="X32" s="1"/>
      <c r="Y32" s="1"/>
    </row>
    <row r="33" spans="5:25" ht="15">
      <c r="E33" s="3"/>
      <c r="F33" s="3"/>
      <c r="G33" s="3"/>
      <c r="H33" s="3"/>
      <c r="I33" s="30" t="s">
        <v>3</v>
      </c>
      <c r="J33" s="48"/>
      <c r="R33" s="1"/>
      <c r="S33" s="1"/>
      <c r="T33" s="1"/>
      <c r="U33" s="1"/>
      <c r="V33" s="1"/>
      <c r="W33" s="1"/>
      <c r="X33" s="1"/>
      <c r="Y33" s="1"/>
    </row>
    <row r="34" spans="5:25" ht="15">
      <c r="E34" s="3"/>
      <c r="F34" s="3"/>
      <c r="G34" s="3"/>
      <c r="H34" s="3"/>
      <c r="I34" s="30"/>
      <c r="J34" s="48" t="s">
        <v>54</v>
      </c>
      <c r="R34" s="1"/>
      <c r="S34" s="1"/>
      <c r="T34" s="1"/>
      <c r="U34" s="1"/>
      <c r="V34" s="1"/>
      <c r="W34" s="1"/>
      <c r="X34" s="1"/>
      <c r="Y34" s="1"/>
    </row>
    <row r="35" spans="5:25" ht="15">
      <c r="E35" s="3"/>
      <c r="F35" s="3"/>
      <c r="G35" s="3" t="s">
        <v>9</v>
      </c>
      <c r="H35" s="3"/>
      <c r="I35" s="30"/>
      <c r="J35" s="48" t="s">
        <v>55</v>
      </c>
      <c r="R35" s="1"/>
      <c r="S35" s="1"/>
      <c r="T35" s="1"/>
      <c r="U35" s="1"/>
      <c r="V35" s="1"/>
      <c r="W35" s="1"/>
      <c r="X35" s="1"/>
      <c r="Y35" s="1"/>
    </row>
    <row r="36" spans="5:10" ht="15">
      <c r="E36" s="3"/>
      <c r="F36" s="3"/>
      <c r="G36" s="3"/>
      <c r="H36" s="3"/>
      <c r="I36" s="30"/>
      <c r="J36" s="48" t="s">
        <v>56</v>
      </c>
    </row>
    <row r="37" spans="5:9" ht="15">
      <c r="E37" s="3"/>
      <c r="F37" s="3"/>
      <c r="G37" s="3"/>
      <c r="H37" s="3"/>
      <c r="I37" s="30" t="s">
        <v>4</v>
      </c>
    </row>
    <row r="38" spans="9:10" ht="15">
      <c r="I38" s="30"/>
      <c r="J38" t="s">
        <v>57</v>
      </c>
    </row>
    <row r="39" spans="9:10" ht="15">
      <c r="I39" s="30"/>
      <c r="J39" t="s">
        <v>58</v>
      </c>
    </row>
    <row r="40" spans="9:10" ht="15">
      <c r="I40" s="30"/>
      <c r="J40" t="s">
        <v>59</v>
      </c>
    </row>
    <row r="41" ht="15">
      <c r="I41" s="30" t="s">
        <v>5</v>
      </c>
    </row>
    <row r="42" spans="9:10" ht="15">
      <c r="I42" s="30"/>
      <c r="J42" t="s">
        <v>60</v>
      </c>
    </row>
    <row r="43" spans="9:10" ht="15">
      <c r="I43" s="30"/>
      <c r="J43" t="s">
        <v>61</v>
      </c>
    </row>
    <row r="44" spans="9:10" ht="15">
      <c r="I44" s="30"/>
      <c r="J44" t="s">
        <v>62</v>
      </c>
    </row>
    <row r="45" spans="9:10" ht="15">
      <c r="I45" s="30"/>
      <c r="J45" t="s">
        <v>63</v>
      </c>
    </row>
    <row r="46" spans="9:10" ht="15.75">
      <c r="I46" s="49"/>
      <c r="J46" s="30"/>
    </row>
    <row r="47" spans="9:10" ht="15.75">
      <c r="I47" s="49" t="s">
        <v>64</v>
      </c>
      <c r="J47" s="30"/>
    </row>
    <row r="48" ht="15">
      <c r="I48" s="30" t="s">
        <v>5</v>
      </c>
    </row>
    <row r="49" spans="9:10" ht="15">
      <c r="I49" s="30"/>
      <c r="J49" t="s">
        <v>65</v>
      </c>
    </row>
    <row r="50" spans="9:10" ht="15">
      <c r="I50" s="30"/>
      <c r="J50" t="s">
        <v>66</v>
      </c>
    </row>
    <row r="51" spans="9:10" ht="15">
      <c r="I51" s="30"/>
      <c r="J51" t="s">
        <v>67</v>
      </c>
    </row>
    <row r="52" spans="9:10" ht="15">
      <c r="I52" s="30"/>
      <c r="J52" t="s">
        <v>68</v>
      </c>
    </row>
    <row r="53" ht="15">
      <c r="I53" s="30" t="s">
        <v>4</v>
      </c>
    </row>
    <row r="54" spans="9:10" ht="15">
      <c r="I54" s="30"/>
      <c r="J54" t="s">
        <v>69</v>
      </c>
    </row>
    <row r="55" spans="9:10" ht="15">
      <c r="I55" s="30"/>
      <c r="J55" t="s">
        <v>70</v>
      </c>
    </row>
    <row r="56" spans="9:10" ht="15">
      <c r="I56" s="30"/>
      <c r="J56" t="s">
        <v>71</v>
      </c>
    </row>
    <row r="57" ht="15">
      <c r="I57" s="30" t="s">
        <v>3</v>
      </c>
    </row>
    <row r="58" spans="9:10" ht="15">
      <c r="I58" s="30"/>
      <c r="J58" t="s">
        <v>72</v>
      </c>
    </row>
    <row r="59" ht="12.75">
      <c r="J59" t="s">
        <v>73</v>
      </c>
    </row>
    <row r="60" ht="12.75">
      <c r="J60" t="s">
        <v>74</v>
      </c>
    </row>
    <row r="61" ht="12.75">
      <c r="J61" t="s">
        <v>75</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pageMargins left="0.75" right="0.75" top="1" bottom="1" header="0.5" footer="0.5"/>
  <pageSetup fitToHeight="1" fitToWidth="1" horizontalDpi="1200" verticalDpi="1200" orientation="landscape"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tabSelected="1" zoomScale="50" zoomScaleNormal="50" workbookViewId="0" topLeftCell="A1">
      <selection activeCell="B7" sqref="B7"/>
    </sheetView>
  </sheetViews>
  <sheetFormatPr defaultColWidth="9.140625" defaultRowHeight="12.75"/>
  <cols>
    <col min="1" max="1" width="61.8515625" style="0" bestFit="1" customWidth="1"/>
    <col min="2" max="2" width="6.7109375" style="0" bestFit="1" customWidth="1"/>
    <col min="3" max="3" width="21.140625" style="66" bestFit="1" customWidth="1"/>
    <col min="4" max="4" width="10.28125" style="66" bestFit="1" customWidth="1"/>
    <col min="5" max="5" width="62.28125" style="66" bestFit="1" customWidth="1"/>
    <col min="6" max="6" width="67.00390625" style="66" bestFit="1" customWidth="1"/>
    <col min="7" max="7" width="5.140625" style="66"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66" customWidth="1"/>
  </cols>
  <sheetData>
    <row r="1" spans="1:20" ht="18" customHeight="1">
      <c r="A1" s="6" t="str">
        <f>+'Tab B Cost &amp; Schedule Estimate'!B1</f>
        <v>Cost Center:</v>
      </c>
      <c r="B1" s="6"/>
      <c r="C1"/>
      <c r="D1">
        <f>+'Tab A Description'!B3</f>
        <v>1170</v>
      </c>
      <c r="E1"/>
      <c r="F1" s="6"/>
      <c r="G1" s="6"/>
      <c r="I1" s="7"/>
      <c r="S1"/>
      <c r="T1"/>
    </row>
    <row r="2" spans="1:20" ht="18" customHeight="1">
      <c r="A2" s="6" t="str">
        <f>+'Tab B Cost &amp; Schedule Estimate'!B2</f>
        <v>Job Number:</v>
      </c>
      <c r="B2" s="6"/>
      <c r="C2"/>
      <c r="D2" t="str">
        <f>+'Tab A Description'!B4</f>
        <v>7100                                             r1</v>
      </c>
      <c r="E2"/>
      <c r="F2" s="6"/>
      <c r="G2" s="6"/>
      <c r="I2" s="7"/>
      <c r="S2"/>
      <c r="T2"/>
    </row>
    <row r="3" spans="1:20" ht="18" customHeight="1">
      <c r="A3" s="6" t="str">
        <f>+'Tab B Cost &amp; Schedule Estimate'!B3</f>
        <v>Job Title: </v>
      </c>
      <c r="B3" s="6"/>
      <c r="C3"/>
      <c r="D3" t="str">
        <f>+'Tab A Description'!B5</f>
        <v>Project Management and Integration</v>
      </c>
      <c r="E3"/>
      <c r="F3" s="6"/>
      <c r="G3" s="6"/>
      <c r="I3" s="7"/>
      <c r="S3"/>
      <c r="T3"/>
    </row>
    <row r="4" spans="1:20" ht="18" customHeight="1">
      <c r="A4" s="6" t="str">
        <f>+'Tab B Cost &amp; Schedule Estimate'!B4</f>
        <v>Job Manager: </v>
      </c>
      <c r="B4" s="6"/>
      <c r="C4"/>
      <c r="D4" t="str">
        <f>+'Tab A Description'!B6</f>
        <v>Erik Perry</v>
      </c>
      <c r="E4"/>
      <c r="F4" s="6"/>
      <c r="G4" s="6"/>
      <c r="I4" s="7"/>
      <c r="S4"/>
      <c r="T4"/>
    </row>
    <row r="5" spans="3:20" ht="12.75">
      <c r="C5"/>
      <c r="D5"/>
      <c r="E5"/>
      <c r="F5"/>
      <c r="G5"/>
      <c r="S5"/>
      <c r="T5"/>
    </row>
    <row r="6" spans="1:9" ht="20.25">
      <c r="A6" s="6"/>
      <c r="B6" s="6"/>
      <c r="C6"/>
      <c r="D6" s="74"/>
      <c r="E6" s="75"/>
      <c r="F6"/>
      <c r="G6"/>
      <c r="I6" s="66"/>
    </row>
    <row r="7" spans="1:9" ht="12.75">
      <c r="A7" s="8"/>
      <c r="B7" s="8"/>
      <c r="C7" s="8"/>
      <c r="D7" s="76"/>
      <c r="E7" s="76"/>
      <c r="F7" s="8"/>
      <c r="G7" s="8"/>
      <c r="H7" s="8"/>
      <c r="I7" s="67"/>
    </row>
    <row r="8" spans="1:9" ht="18.75" thickBot="1">
      <c r="A8" s="68" t="s">
        <v>77</v>
      </c>
      <c r="B8" s="77"/>
      <c r="C8" s="77"/>
      <c r="D8" s="78"/>
      <c r="E8" s="78"/>
      <c r="F8" s="79" t="s">
        <v>78</v>
      </c>
      <c r="G8" s="80"/>
      <c r="H8" s="80"/>
      <c r="I8" s="81"/>
    </row>
    <row r="9" spans="1:9" ht="12.75">
      <c r="A9" s="82"/>
      <c r="C9"/>
      <c r="D9" s="74"/>
      <c r="E9" s="74"/>
      <c r="F9"/>
      <c r="G9"/>
      <c r="I9" s="66"/>
    </row>
    <row r="10" spans="1:9" ht="12.75">
      <c r="A10" s="82" t="s">
        <v>0</v>
      </c>
      <c r="B10" s="34"/>
      <c r="C10" s="34"/>
      <c r="D10" s="75"/>
      <c r="E10" s="75"/>
      <c r="F10" s="34"/>
      <c r="G10" s="34"/>
      <c r="H10" s="34"/>
      <c r="I10" s="83"/>
    </row>
    <row r="11" spans="1:9" ht="12.75">
      <c r="A11" s="312"/>
      <c r="B11" s="313"/>
      <c r="C11" s="37"/>
      <c r="D11" s="85"/>
      <c r="E11" s="85"/>
      <c r="F11" s="37"/>
      <c r="G11" s="37"/>
      <c r="H11" s="35"/>
      <c r="I11" s="86"/>
    </row>
    <row r="12" spans="1:9" ht="12.75">
      <c r="A12" s="82" t="s">
        <v>85</v>
      </c>
      <c r="B12" s="34"/>
      <c r="C12" s="34"/>
      <c r="D12" s="75"/>
      <c r="E12" s="75"/>
      <c r="F12" s="34"/>
      <c r="G12" s="34"/>
      <c r="H12" s="34"/>
      <c r="I12" s="83"/>
    </row>
    <row r="13" spans="1:9" ht="12.75">
      <c r="A13" s="87"/>
      <c r="B13" s="87"/>
      <c r="C13" s="87"/>
      <c r="D13" s="88"/>
      <c r="E13" s="89"/>
      <c r="F13" s="90"/>
      <c r="G13" s="69"/>
      <c r="H13" s="91"/>
      <c r="I13" s="92"/>
    </row>
    <row r="14" spans="1:9" ht="12.75">
      <c r="A14" s="87"/>
      <c r="B14" s="87"/>
      <c r="C14" s="87"/>
      <c r="D14" s="88"/>
      <c r="E14" s="89"/>
      <c r="F14" s="90"/>
      <c r="G14" s="69"/>
      <c r="H14" s="91"/>
      <c r="I14" s="92"/>
    </row>
    <row r="15" spans="1:9" ht="12.75">
      <c r="A15" s="93"/>
      <c r="B15" s="94"/>
      <c r="C15" s="94"/>
      <c r="D15" s="88"/>
      <c r="E15" s="89"/>
      <c r="F15" s="84"/>
      <c r="G15" s="69"/>
      <c r="H15" s="95"/>
      <c r="I15" s="92"/>
    </row>
    <row r="16" spans="1:9" ht="12.75">
      <c r="A16" s="93"/>
      <c r="B16" s="94"/>
      <c r="C16" s="94"/>
      <c r="D16" s="88"/>
      <c r="E16" s="89"/>
      <c r="F16" s="96"/>
      <c r="G16" s="69"/>
      <c r="H16" s="91"/>
      <c r="I16" s="92"/>
    </row>
    <row r="17" spans="1:9" ht="12.75">
      <c r="A17" s="93"/>
      <c r="B17" s="94"/>
      <c r="C17" s="97"/>
      <c r="D17" s="88"/>
      <c r="E17" s="89"/>
      <c r="F17" s="90"/>
      <c r="G17" s="69"/>
      <c r="H17" s="91"/>
      <c r="I17" s="92"/>
    </row>
    <row r="18" spans="1:9" ht="12.75">
      <c r="A18" s="93"/>
      <c r="B18" s="94"/>
      <c r="C18" s="97"/>
      <c r="D18" s="88"/>
      <c r="E18" s="89"/>
      <c r="F18" s="90"/>
      <c r="G18" s="69"/>
      <c r="H18" s="91"/>
      <c r="I18" s="92"/>
    </row>
    <row r="19" spans="1:9" ht="12.75">
      <c r="A19" s="93"/>
      <c r="B19" s="94"/>
      <c r="C19" s="97"/>
      <c r="D19" s="88"/>
      <c r="E19" s="89"/>
      <c r="F19" s="90"/>
      <c r="G19" s="69"/>
      <c r="H19" s="91"/>
      <c r="I19" s="92"/>
    </row>
    <row r="20" spans="1:9" ht="12.75">
      <c r="A20" s="98"/>
      <c r="B20" s="94"/>
      <c r="C20" s="94"/>
      <c r="D20" s="88"/>
      <c r="E20" s="89"/>
      <c r="F20" s="84"/>
      <c r="G20" s="69"/>
      <c r="H20" s="95"/>
      <c r="I20" s="92"/>
    </row>
    <row r="21" spans="1:9" ht="12.75">
      <c r="A21" s="93"/>
      <c r="B21" s="94"/>
      <c r="C21" s="97"/>
      <c r="D21" s="88"/>
      <c r="E21" s="89"/>
      <c r="F21" s="90"/>
      <c r="G21" s="69"/>
      <c r="H21" s="91"/>
      <c r="I21" s="92"/>
    </row>
    <row r="22" spans="1:9" ht="12.75">
      <c r="A22" s="99"/>
      <c r="B22" s="94"/>
      <c r="C22" s="94"/>
      <c r="D22" s="88"/>
      <c r="E22" s="100"/>
      <c r="F22" s="101"/>
      <c r="G22" s="69"/>
      <c r="H22" s="91"/>
      <c r="I22" s="92"/>
    </row>
    <row r="23" spans="1:9" ht="12.75">
      <c r="A23" s="93"/>
      <c r="B23" s="94"/>
      <c r="C23" s="97"/>
      <c r="D23" s="88"/>
      <c r="E23" s="89"/>
      <c r="F23" s="90"/>
      <c r="G23" s="69"/>
      <c r="H23" s="91"/>
      <c r="I23" s="92"/>
    </row>
    <row r="24" spans="1:9" ht="12.75">
      <c r="A24" s="98"/>
      <c r="B24" s="94"/>
      <c r="C24" s="94"/>
      <c r="D24" s="89"/>
      <c r="E24" s="89"/>
      <c r="F24" s="101"/>
      <c r="G24" s="69"/>
      <c r="H24" s="91"/>
      <c r="I24" s="92"/>
    </row>
    <row r="25" spans="1:9" ht="12.75">
      <c r="A25" s="102"/>
      <c r="B25" s="94"/>
      <c r="C25" s="103"/>
      <c r="D25" s="89"/>
      <c r="E25" s="89"/>
      <c r="F25" s="104"/>
      <c r="G25" s="104"/>
      <c r="H25" s="104"/>
      <c r="I25" s="70"/>
    </row>
    <row r="26" spans="1:9" ht="12.75">
      <c r="A26" s="105"/>
      <c r="B26" s="94"/>
      <c r="C26" s="106"/>
      <c r="D26" s="107"/>
      <c r="E26" s="89"/>
      <c r="F26" s="314"/>
      <c r="G26" s="314"/>
      <c r="H26" s="314"/>
      <c r="I26" s="109"/>
    </row>
    <row r="27" spans="1:9" ht="12.75">
      <c r="A27" s="105"/>
      <c r="B27" s="94"/>
      <c r="C27" s="106"/>
      <c r="D27" s="110"/>
      <c r="E27" s="110"/>
      <c r="F27" s="108"/>
      <c r="G27" s="108"/>
      <c r="H27" s="108"/>
      <c r="I27" s="109"/>
    </row>
    <row r="28" spans="1:9" ht="12.75">
      <c r="A28" s="111"/>
      <c r="B28" s="112"/>
      <c r="C28" s="113"/>
      <c r="D28" s="114"/>
      <c r="E28" s="100"/>
      <c r="F28" s="108"/>
      <c r="G28" s="69"/>
      <c r="H28" s="115"/>
      <c r="I28" s="92"/>
    </row>
    <row r="29" spans="1:9" ht="12.75">
      <c r="A29" s="116"/>
      <c r="B29" s="117"/>
      <c r="C29" s="118"/>
      <c r="D29" s="119"/>
      <c r="E29" s="110"/>
      <c r="F29" s="108"/>
      <c r="G29" s="69"/>
      <c r="H29" s="115"/>
      <c r="I29" s="92"/>
    </row>
    <row r="30" spans="1:9" ht="12.75">
      <c r="A30" s="105"/>
      <c r="B30" s="120"/>
      <c r="C30" s="106"/>
      <c r="D30" s="89"/>
      <c r="E30" s="89"/>
      <c r="F30" s="108"/>
      <c r="G30" s="115"/>
      <c r="H30" s="115"/>
      <c r="I30" s="109"/>
    </row>
    <row r="31" spans="1:9" ht="12.75">
      <c r="A31" s="105"/>
      <c r="B31" s="120"/>
      <c r="C31" s="106"/>
      <c r="D31" s="89"/>
      <c r="E31" s="89"/>
      <c r="F31" s="108"/>
      <c r="G31" s="69"/>
      <c r="H31" s="115"/>
      <c r="I31" s="92"/>
    </row>
    <row r="32" spans="1:9" ht="12.75">
      <c r="A32" s="105"/>
      <c r="B32" s="120"/>
      <c r="C32" s="121"/>
      <c r="D32" s="107"/>
      <c r="E32" s="107"/>
      <c r="F32" s="122"/>
      <c r="G32" s="122"/>
      <c r="H32" s="122"/>
      <c r="I32" s="109"/>
    </row>
    <row r="33" spans="1:9" ht="12.75">
      <c r="A33" s="105"/>
      <c r="B33" s="120"/>
      <c r="C33" s="121"/>
      <c r="D33" s="107"/>
      <c r="E33" s="107"/>
      <c r="F33" s="122"/>
      <c r="G33" s="123"/>
      <c r="H33" s="115"/>
      <c r="I33" s="92"/>
    </row>
    <row r="34" spans="1:9" ht="12.75">
      <c r="A34" s="102"/>
      <c r="B34" s="94"/>
      <c r="C34" s="124"/>
      <c r="D34" s="107"/>
      <c r="E34" s="107"/>
      <c r="F34" s="87"/>
      <c r="G34" s="87"/>
      <c r="H34" s="87"/>
      <c r="I34" s="70"/>
    </row>
    <row r="35" spans="1:9" ht="12.75">
      <c r="A35" s="102"/>
      <c r="B35" s="94"/>
      <c r="C35" s="124"/>
      <c r="D35" s="125"/>
      <c r="E35" s="107"/>
      <c r="F35" s="108"/>
      <c r="G35" s="87"/>
      <c r="H35" s="126"/>
      <c r="I35" s="92"/>
    </row>
    <row r="36" spans="1:9" ht="12.75">
      <c r="A36" s="127"/>
      <c r="B36" s="128"/>
      <c r="C36" s="124"/>
      <c r="D36" s="107"/>
      <c r="E36" s="107"/>
      <c r="F36" s="87"/>
      <c r="G36" s="87"/>
      <c r="H36" s="87"/>
      <c r="I36" s="70"/>
    </row>
    <row r="37" spans="1:9" ht="12.75">
      <c r="A37" s="102"/>
      <c r="B37" s="94"/>
      <c r="C37" s="124"/>
      <c r="D37" s="107"/>
      <c r="E37" s="107"/>
      <c r="F37" s="87"/>
      <c r="G37" s="87"/>
      <c r="H37" s="87"/>
      <c r="I37" s="70"/>
    </row>
    <row r="38" spans="1:9" ht="13.5" thickBot="1">
      <c r="A38" s="102"/>
      <c r="B38" s="94"/>
      <c r="C38" s="124"/>
      <c r="D38" s="107"/>
      <c r="E38" s="107"/>
      <c r="F38" s="87"/>
      <c r="G38" s="35"/>
      <c r="H38" s="35"/>
      <c r="I38" s="129"/>
    </row>
    <row r="39" spans="1:9" ht="12.75">
      <c r="A39" s="102"/>
      <c r="B39" s="94"/>
      <c r="C39" s="124"/>
      <c r="D39" s="107"/>
      <c r="E39" s="130" t="s">
        <v>31</v>
      </c>
      <c r="F39" s="71"/>
      <c r="G39" s="87"/>
      <c r="H39" s="131"/>
      <c r="I39" s="132"/>
    </row>
    <row r="40" spans="1:9" ht="12.75">
      <c r="A40" s="102"/>
      <c r="B40" s="94"/>
      <c r="C40" s="124"/>
      <c r="D40" s="107"/>
      <c r="E40" s="133" t="s">
        <v>32</v>
      </c>
      <c r="F40" s="72"/>
      <c r="G40" s="126">
        <v>1</v>
      </c>
      <c r="H40" s="134">
        <v>0</v>
      </c>
      <c r="I40" s="135" t="e">
        <f>H40/H50</f>
        <v>#DIV/0!</v>
      </c>
    </row>
    <row r="41" spans="1:9" ht="12.75">
      <c r="A41" s="102"/>
      <c r="B41" s="94"/>
      <c r="C41" s="124"/>
      <c r="D41" s="107"/>
      <c r="E41" s="133" t="s">
        <v>33</v>
      </c>
      <c r="F41" s="72"/>
      <c r="G41" s="126">
        <v>2</v>
      </c>
      <c r="H41" s="134">
        <f>D15+D16</f>
        <v>0</v>
      </c>
      <c r="I41" s="135" t="e">
        <f>H41/H50</f>
        <v>#DIV/0!</v>
      </c>
    </row>
    <row r="42" spans="1:9" ht="12.75">
      <c r="A42" s="102"/>
      <c r="B42" s="94"/>
      <c r="C42" s="124"/>
      <c r="D42" s="107"/>
      <c r="E42" s="133" t="s">
        <v>34</v>
      </c>
      <c r="F42" s="72"/>
      <c r="G42" s="126">
        <v>3</v>
      </c>
      <c r="H42" s="134">
        <v>0</v>
      </c>
      <c r="I42" s="135" t="e">
        <f>H42/H50</f>
        <v>#DIV/0!</v>
      </c>
    </row>
    <row r="43" spans="1:9" ht="12.75">
      <c r="A43" s="102"/>
      <c r="B43" s="94"/>
      <c r="C43" s="124"/>
      <c r="D43" s="107"/>
      <c r="E43" s="133" t="s">
        <v>35</v>
      </c>
      <c r="F43" s="72"/>
      <c r="G43" s="126">
        <v>4</v>
      </c>
      <c r="H43" s="134">
        <f>D13+D18+D31</f>
        <v>0</v>
      </c>
      <c r="I43" s="135" t="e">
        <f>H43/H50</f>
        <v>#DIV/0!</v>
      </c>
    </row>
    <row r="44" spans="1:9" ht="12.75">
      <c r="A44" s="102"/>
      <c r="B44" s="94"/>
      <c r="C44" s="124"/>
      <c r="D44" s="107"/>
      <c r="E44" s="133" t="s">
        <v>36</v>
      </c>
      <c r="F44" s="72"/>
      <c r="G44" s="126">
        <v>5</v>
      </c>
      <c r="H44" s="134">
        <v>0</v>
      </c>
      <c r="I44" s="135" t="e">
        <f>H44/H50</f>
        <v>#DIV/0!</v>
      </c>
    </row>
    <row r="45" spans="1:9" ht="12.75">
      <c r="A45" s="102"/>
      <c r="B45" s="94"/>
      <c r="C45" s="124"/>
      <c r="D45" s="107"/>
      <c r="E45" s="133" t="s">
        <v>37</v>
      </c>
      <c r="F45" s="72"/>
      <c r="G45" s="126">
        <v>6</v>
      </c>
      <c r="H45" s="134">
        <f>D14+D17+SUM(D19:D24)+SUM(D28:D29)+D33+D35</f>
        <v>0</v>
      </c>
      <c r="I45" s="135" t="e">
        <f>H45/H50</f>
        <v>#DIV/0!</v>
      </c>
    </row>
    <row r="46" spans="1:9" ht="12.75">
      <c r="A46" s="102"/>
      <c r="B46" s="94"/>
      <c r="C46" s="124"/>
      <c r="D46" s="107"/>
      <c r="E46" s="133" t="s">
        <v>38</v>
      </c>
      <c r="F46" s="72"/>
      <c r="G46" s="126">
        <v>7</v>
      </c>
      <c r="H46" s="134">
        <v>0</v>
      </c>
      <c r="I46" s="135" t="e">
        <f>H46/H50</f>
        <v>#DIV/0!</v>
      </c>
    </row>
    <row r="47" spans="1:9" ht="12.75">
      <c r="A47" s="102"/>
      <c r="B47" s="94"/>
      <c r="C47" s="124"/>
      <c r="D47" s="107"/>
      <c r="E47" s="133" t="s">
        <v>40</v>
      </c>
      <c r="F47" s="72"/>
      <c r="G47" s="126">
        <v>8</v>
      </c>
      <c r="H47" s="134">
        <v>0</v>
      </c>
      <c r="I47" s="135" t="e">
        <f>H47/H50</f>
        <v>#DIV/0!</v>
      </c>
    </row>
    <row r="48" spans="1:9" ht="13.5" thickBot="1">
      <c r="A48" s="102"/>
      <c r="B48" s="94"/>
      <c r="C48" s="124"/>
      <c r="D48" s="107"/>
      <c r="E48" s="136" t="s">
        <v>39</v>
      </c>
      <c r="F48" s="73"/>
      <c r="G48" s="126">
        <v>9</v>
      </c>
      <c r="H48" s="134">
        <v>0</v>
      </c>
      <c r="I48" s="135" t="e">
        <f>H48/H50</f>
        <v>#DIV/0!</v>
      </c>
    </row>
    <row r="49" spans="1:9" ht="12.75">
      <c r="A49" s="102"/>
      <c r="B49" s="94"/>
      <c r="C49" s="124"/>
      <c r="D49" s="107"/>
      <c r="E49" s="107"/>
      <c r="F49" s="87"/>
      <c r="G49" s="87"/>
      <c r="H49" s="131"/>
      <c r="I49" s="132"/>
    </row>
    <row r="50" spans="1:9" ht="12.75">
      <c r="A50" s="102"/>
      <c r="B50" s="94"/>
      <c r="C50" s="124"/>
      <c r="D50" s="107"/>
      <c r="E50" s="107"/>
      <c r="F50" s="126" t="s">
        <v>12</v>
      </c>
      <c r="G50" s="87"/>
      <c r="H50" s="137">
        <f>SUM(H40:H48)</f>
        <v>0</v>
      </c>
      <c r="I50" s="138" t="e">
        <f>SUM(I40:I48)</f>
        <v>#DIV/0!</v>
      </c>
    </row>
  </sheetData>
  <mergeCells count="2">
    <mergeCell ref="A11:B11"/>
    <mergeCell ref="F26:H26"/>
  </mergeCells>
  <printOptions/>
  <pageMargins left="0.75" right="0.75" top="1" bottom="1" header="0.5" footer="0.5"/>
  <pageSetup fitToHeight="1" fitToWidth="1" horizontalDpi="1200" verticalDpi="12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2009-10-15T12:29:34Z</cp:lastPrinted>
  <dcterms:created xsi:type="dcterms:W3CDTF">2001-10-24T18:11:20Z</dcterms:created>
  <dcterms:modified xsi:type="dcterms:W3CDTF">2009-10-15T12:50:09Z</dcterms:modified>
  <cp:category/>
  <cp:version/>
  <cp:contentType/>
  <cp:contentStatus/>
</cp:coreProperties>
</file>