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25320" windowHeight="15870" tabRatio="680" activeTab="2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Estimate'!$A$1:$AR$41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fullCalcOnLoad="1"/>
</workbook>
</file>

<file path=xl/sharedStrings.xml><?xml version="1.0" encoding="utf-8"?>
<sst xmlns="http://schemas.openxmlformats.org/spreadsheetml/2006/main" count="179" uniqueCount="148">
  <si>
    <t>Job Engineer (6 engr) prep for reviews 2/yr.</t>
  </si>
  <si>
    <t>Management and engineering oversight of NBI upgrade through FY2013. Job engineer preparation for reviews every 6 months. (6 engr*80hours*2 reviews/yr.).</t>
  </si>
  <si>
    <t>Fall review</t>
  </si>
  <si>
    <t>X</t>
  </si>
  <si>
    <t>CDR level plan</t>
  </si>
  <si>
    <t>Increased management oversight due to unscoped additional reviews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</si>
  <si>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</si>
  <si>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</si>
  <si>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</si>
  <si>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</si>
  <si>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</si>
  <si>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</si>
  <si>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</si>
  <si>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</si>
  <si>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</si>
  <si>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</si>
  <si>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</si>
  <si>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</si>
  <si>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</si>
  <si>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</si>
  <si>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</si>
  <si>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</si>
  <si>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</si>
  <si>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</si>
  <si>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</si>
  <si>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</si>
  <si>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</si>
  <si>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</si>
  <si>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</si>
  <si>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</si>
  <si>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</si>
  <si>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</si>
  <si>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</si>
  <si>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</si>
  <si>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</si>
  <si>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</si>
  <si>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</si>
  <si>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</si>
  <si>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</si>
  <si>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</si>
  <si>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</si>
  <si>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</si>
  <si>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NBI BL2 Management</t>
  </si>
  <si>
    <t>T. N. Stevenson</t>
  </si>
  <si>
    <t>Engineering Mgmt of NBI Upgrade FY10</t>
  </si>
  <si>
    <t>Engineering Mgmt of NBI Upgrade FY11</t>
  </si>
  <si>
    <t>Engineering Mgmt of NBI Upgrade FY12</t>
  </si>
  <si>
    <t>Engineering Mgmt of NBI Upgrade FY13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</si>
  <si>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</si>
  <si>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</si>
  <si>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</si>
  <si>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</si>
  <si>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</si>
  <si>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</si>
  <si>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</si>
  <si>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</si>
  <si>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</si>
  <si>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</si>
  <si>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</si>
  <si>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</si>
  <si>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</si>
  <si>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</si>
  <si>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</si>
  <si>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</si>
  <si>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</si>
  <si>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</si>
  <si>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</si>
  <si>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</si>
  <si>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</si>
  <si>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</si>
  <si>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</si>
  <si>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</si>
  <si>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</si>
  <si>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</si>
  <si>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</si>
  <si>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</si>
  <si>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</si>
  <si>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</si>
  <si>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</si>
  <si>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</si>
  <si>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</si>
  <si>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</si>
  <si>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</si>
  <si>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</si>
  <si>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</si>
  <si>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</si>
  <si>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</si>
  <si>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</si>
  <si>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</si>
  <si>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</si>
  <si>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</si>
  <si>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</si>
  <si>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</si>
  <si>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</si>
  <si>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</si>
  <si>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</si>
  <si>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</si>
  <si>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</si>
  <si>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</si>
  <si>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</si>
  <si>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</si>
  <si>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</si>
  <si>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</si>
  <si>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</si>
  <si>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</si>
  <si>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</si>
  <si>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</si>
  <si>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</si>
  <si>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</si>
  <si>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</si>
  <si>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</si>
  <si>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</si>
  <si>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</si>
  <si>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</si>
  <si>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</si>
  <si>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</si>
  <si>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</si>
  <si>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</si>
  <si>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</si>
  <si>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</si>
  <si>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</si>
  <si>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</si>
  <si>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</si>
  <si>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</si>
  <si>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</si>
  <si>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</si>
  <si>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</si>
  <si>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</si>
  <si>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</si>
  <si>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</si>
  <si>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</si>
  <si>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</si>
  <si>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</si>
  <si>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</si>
  <si>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</si>
  <si>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</si>
  <si>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</si>
  <si>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</si>
  <si>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</si>
  <si>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</si>
  <si>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</si>
  <si>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</si>
  <si>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</si>
  <si>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</si>
  <si>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</si>
  <si>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</si>
  <si>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</si>
  <si>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7300  include 0.1 FTE in mgmt for FY 10-13 for Al von Halle as RLM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</si>
</sst>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7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66" fontId="27" fillId="0" borderId="0" xfId="0" applyNumberFormat="1" applyFont="1" applyAlignment="1">
      <alignment wrapText="1"/>
    </xf>
    <xf numFmtId="166" fontId="27" fillId="0" borderId="0" xfId="0" applyNumberFormat="1" applyFont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2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0" fillId="2" borderId="10" xfId="0" applyFont="1" applyFill="1" applyBorder="1" applyAlignment="1">
      <alignment horizontal="center" wrapText="1"/>
    </xf>
    <xf numFmtId="0" fontId="32" fillId="2" borderId="0" xfId="0" applyFont="1" applyFill="1" applyAlignment="1">
      <alignment/>
    </xf>
    <xf numFmtId="0" fontId="56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6" fillId="2" borderId="9" xfId="0" applyFont="1" applyFill="1" applyBorder="1" applyAlignment="1">
      <alignment/>
    </xf>
    <xf numFmtId="0" fontId="37" fillId="2" borderId="2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38" fillId="2" borderId="4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2" fillId="2" borderId="1" xfId="0" applyFont="1" applyFill="1" applyBorder="1" applyAlignment="1">
      <alignment horizontal="centerContinuous"/>
    </xf>
    <xf numFmtId="0" fontId="62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39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0" fillId="4" borderId="9" xfId="0" applyFont="1" applyFill="1" applyBorder="1" applyAlignment="1" applyProtection="1">
      <alignment horizontal="centerContinuous"/>
      <protection locked="0"/>
    </xf>
    <xf numFmtId="0" fontId="48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3" fillId="4" borderId="0" xfId="0" applyFont="1" applyFill="1" applyBorder="1" applyAlignment="1" applyProtection="1">
      <alignment horizontal="centerContinuous"/>
      <protection locked="0"/>
    </xf>
    <xf numFmtId="0" fontId="63" fillId="4" borderId="4" xfId="0" applyFont="1" applyFill="1" applyBorder="1" applyAlignment="1" applyProtection="1">
      <alignment horizontal="centerContinuous"/>
      <protection locked="0"/>
    </xf>
    <xf numFmtId="0" fontId="63" fillId="4" borderId="11" xfId="0" applyFont="1" applyFill="1" applyBorder="1" applyAlignment="1" applyProtection="1">
      <alignment horizontal="centerContinuous"/>
      <protection locked="0"/>
    </xf>
    <xf numFmtId="0" fontId="64" fillId="4" borderId="13" xfId="0" applyFont="1" applyFill="1" applyBorder="1" applyAlignment="1" applyProtection="1">
      <alignment horizontal="centerContinuous" wrapText="1"/>
      <protection locked="0"/>
    </xf>
    <xf numFmtId="0" fontId="64" fillId="4" borderId="11" xfId="0" applyFont="1" applyFill="1" applyBorder="1" applyAlignment="1" applyProtection="1">
      <alignment horizontal="centerContinuous" wrapText="1"/>
      <protection locked="0"/>
    </xf>
    <xf numFmtId="0" fontId="64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2" fillId="4" borderId="8" xfId="0" applyFont="1" applyFill="1" applyBorder="1" applyAlignment="1" applyProtection="1">
      <alignment horizontal="center" wrapText="1"/>
      <protection locked="0"/>
    </xf>
    <xf numFmtId="0" fontId="50" fillId="4" borderId="14" xfId="0" applyFont="1" applyFill="1" applyBorder="1" applyAlignment="1" applyProtection="1">
      <alignment horizontal="centerContinuous" wrapText="1"/>
      <protection locked="0"/>
    </xf>
    <xf numFmtId="0" fontId="50" fillId="4" borderId="7" xfId="0" applyFont="1" applyFill="1" applyBorder="1" applyAlignment="1" applyProtection="1">
      <alignment horizontal="centerContinuous" wrapText="1"/>
      <protection locked="0"/>
    </xf>
    <xf numFmtId="0" fontId="42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3" fillId="2" borderId="0" xfId="0" applyFont="1" applyFill="1" applyAlignment="1" applyProtection="1">
      <alignment/>
      <protection locked="0"/>
    </xf>
    <xf numFmtId="0" fontId="49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4" fontId="39" fillId="0" borderId="0" xfId="15" applyNumberFormat="1" applyFont="1" applyAlignment="1" applyProtection="1">
      <alignment/>
      <protection locked="0"/>
    </xf>
    <xf numFmtId="184" fontId="51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1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1" fillId="5" borderId="0" xfId="0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1" fillId="6" borderId="12" xfId="0" applyNumberFormat="1" applyFont="1" applyFill="1" applyBorder="1" applyAlignment="1" applyProtection="1">
      <alignment/>
      <protection locked="0"/>
    </xf>
    <xf numFmtId="166" fontId="5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4" fillId="0" borderId="1" xfId="0" applyFont="1" applyBorder="1" applyAlignment="1" applyProtection="1" quotePrefix="1">
      <alignment/>
      <protection locked="0"/>
    </xf>
    <xf numFmtId="0" fontId="36" fillId="0" borderId="9" xfId="0" applyFont="1" applyFill="1" applyBorder="1" applyAlignment="1" applyProtection="1">
      <alignment/>
      <protection locked="0"/>
    </xf>
    <xf numFmtId="0" fontId="36" fillId="0" borderId="9" xfId="0" applyFont="1" applyBorder="1" applyAlignment="1" applyProtection="1">
      <alignment/>
      <protection locked="0"/>
    </xf>
    <xf numFmtId="0" fontId="45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35" fillId="0" borderId="3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4" fillId="0" borderId="8" xfId="0" applyFont="1" applyBorder="1" applyAlignment="1" applyProtection="1">
      <alignment/>
      <protection locked="0"/>
    </xf>
    <xf numFmtId="0" fontId="54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left" wrapText="1"/>
      <protection locked="0"/>
    </xf>
    <xf numFmtId="0" fontId="55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5" fillId="4" borderId="16" xfId="0" applyNumberFormat="1" applyFont="1" applyFill="1" applyBorder="1" applyAlignment="1" applyProtection="1">
      <alignment horizontal="centerContinuous"/>
      <protection locked="0"/>
    </xf>
    <xf numFmtId="166" fontId="65" fillId="4" borderId="11" xfId="0" applyNumberFormat="1" applyFont="1" applyFill="1" applyBorder="1" applyAlignment="1" applyProtection="1">
      <alignment horizontal="centerContinuous"/>
      <protection locked="0"/>
    </xf>
    <xf numFmtId="0" fontId="65" fillId="4" borderId="11" xfId="0" applyFont="1" applyFill="1" applyBorder="1" applyAlignment="1" applyProtection="1">
      <alignment horizontal="centerContinuous"/>
      <protection locked="0"/>
    </xf>
    <xf numFmtId="0" fontId="65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57" fillId="4" borderId="17" xfId="0" applyNumberFormat="1" applyFont="1" applyFill="1" applyBorder="1" applyAlignment="1" applyProtection="1">
      <alignment textRotation="90" wrapText="1"/>
      <protection locked="0"/>
    </xf>
    <xf numFmtId="166" fontId="57" fillId="4" borderId="18" xfId="0" applyNumberFormat="1" applyFont="1" applyFill="1" applyBorder="1" applyAlignment="1" applyProtection="1">
      <alignment textRotation="90" wrapText="1"/>
      <protection locked="0"/>
    </xf>
    <xf numFmtId="166" fontId="57" fillId="4" borderId="19" xfId="0" applyNumberFormat="1" applyFont="1" applyFill="1" applyBorder="1" applyAlignment="1" applyProtection="1">
      <alignment textRotation="90" wrapText="1"/>
      <protection locked="0"/>
    </xf>
    <xf numFmtId="0" fontId="58" fillId="4" borderId="17" xfId="0" applyFont="1" applyFill="1" applyBorder="1" applyAlignment="1" applyProtection="1">
      <alignment textRotation="90" wrapText="1"/>
      <protection locked="0"/>
    </xf>
    <xf numFmtId="0" fontId="58" fillId="4" borderId="18" xfId="0" applyFont="1" applyFill="1" applyBorder="1" applyAlignment="1" applyProtection="1">
      <alignment textRotation="90" wrapText="1"/>
      <protection locked="0"/>
    </xf>
    <xf numFmtId="0" fontId="58" fillId="4" borderId="20" xfId="0" applyFont="1" applyFill="1" applyBorder="1" applyAlignment="1" applyProtection="1">
      <alignment textRotation="90" wrapText="1"/>
      <protection locked="0"/>
    </xf>
    <xf numFmtId="0" fontId="32" fillId="3" borderId="0" xfId="0" applyFont="1" applyFill="1" applyAlignment="1" applyProtection="1">
      <alignment/>
      <protection locked="0"/>
    </xf>
    <xf numFmtId="0" fontId="66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1" fillId="4" borderId="0" xfId="0" applyNumberFormat="1" applyFont="1" applyFill="1" applyAlignment="1" applyProtection="1">
      <alignment/>
      <protection locked="0"/>
    </xf>
    <xf numFmtId="184" fontId="30" fillId="4" borderId="0" xfId="15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/>
      <protection locked="0"/>
    </xf>
    <xf numFmtId="166" fontId="59" fillId="0" borderId="0" xfId="0" applyNumberFormat="1" applyFont="1" applyFill="1" applyAlignment="1" applyProtection="1">
      <alignment horizontal="left"/>
      <protection locked="0"/>
    </xf>
    <xf numFmtId="0" fontId="59" fillId="0" borderId="0" xfId="0" applyFont="1" applyFill="1" applyAlignment="1" applyProtection="1">
      <alignment/>
      <protection locked="0"/>
    </xf>
    <xf numFmtId="166" fontId="59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5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37" fillId="5" borderId="0" xfId="0" applyFont="1" applyFill="1" applyBorder="1" applyAlignment="1">
      <alignment horizontal="center"/>
    </xf>
    <xf numFmtId="0" fontId="38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68" fillId="7" borderId="0" xfId="15" applyFont="1" applyFill="1" applyAlignment="1" applyProtection="1">
      <alignment/>
      <protection locked="0"/>
    </xf>
    <xf numFmtId="0" fontId="68" fillId="7" borderId="0" xfId="0" applyFont="1" applyFill="1" applyAlignment="1" applyProtection="1">
      <alignment/>
      <protection locked="0"/>
    </xf>
    <xf numFmtId="167" fontId="59" fillId="0" borderId="0" xfId="0" applyNumberFormat="1" applyFont="1" applyFill="1" applyAlignment="1">
      <alignment horizontal="center"/>
    </xf>
    <xf numFmtId="0" fontId="58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0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39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39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0" fillId="0" borderId="16" xfId="0" applyFont="1" applyBorder="1" applyAlignment="1">
      <alignment horizontal="centerContinuous"/>
    </xf>
    <xf numFmtId="0" fontId="70" fillId="0" borderId="11" xfId="0" applyFont="1" applyBorder="1" applyAlignment="1">
      <alignment horizontal="centerContinuous"/>
    </xf>
    <xf numFmtId="0" fontId="71" fillId="0" borderId="11" xfId="0" applyFont="1" applyBorder="1" applyAlignment="1">
      <alignment horizontal="centerContinuous"/>
    </xf>
    <xf numFmtId="0" fontId="71" fillId="0" borderId="12" xfId="0" applyFont="1" applyBorder="1" applyAlignment="1">
      <alignment horizontal="centerContinuous"/>
    </xf>
    <xf numFmtId="0" fontId="70" fillId="2" borderId="16" xfId="0" applyFont="1" applyFill="1" applyBorder="1" applyAlignment="1">
      <alignment horizontal="centerContinuous"/>
    </xf>
    <xf numFmtId="0" fontId="70" fillId="2" borderId="11" xfId="0" applyFont="1" applyFill="1" applyBorder="1" applyAlignment="1">
      <alignment horizontal="centerContinuous"/>
    </xf>
    <xf numFmtId="0" fontId="70" fillId="2" borderId="12" xfId="0" applyFont="1" applyFill="1" applyBorder="1" applyAlignment="1">
      <alignment horizontal="centerContinuous"/>
    </xf>
    <xf numFmtId="0" fontId="71" fillId="2" borderId="11" xfId="0" applyFont="1" applyFill="1" applyBorder="1" applyAlignment="1">
      <alignment horizontal="centerContinuous"/>
    </xf>
    <xf numFmtId="0" fontId="71" fillId="2" borderId="12" xfId="0" applyFont="1" applyFill="1" applyBorder="1" applyAlignment="1">
      <alignment horizontal="centerContinuous"/>
    </xf>
    <xf numFmtId="0" fontId="69" fillId="9" borderId="22" xfId="0" applyFont="1" applyFill="1" applyBorder="1" applyAlignment="1" applyProtection="1">
      <alignment textRotation="90" wrapText="1"/>
      <protection locked="0"/>
    </xf>
    <xf numFmtId="0" fontId="66" fillId="9" borderId="15" xfId="0" applyFont="1" applyFill="1" applyBorder="1" applyAlignment="1" applyProtection="1">
      <alignment/>
      <protection locked="0"/>
    </xf>
    <xf numFmtId="0" fontId="69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6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3" fillId="9" borderId="23" xfId="0" applyFont="1" applyFill="1" applyBorder="1" applyAlignment="1" applyProtection="1" quotePrefix="1">
      <alignment horizontal="centerContinuous"/>
      <protection locked="0"/>
    </xf>
    <xf numFmtId="0" fontId="33" fillId="10" borderId="23" xfId="0" applyFont="1" applyFill="1" applyBorder="1" applyAlignment="1" applyProtection="1" quotePrefix="1">
      <alignment/>
      <protection locked="0"/>
    </xf>
    <xf numFmtId="0" fontId="47" fillId="2" borderId="0" xfId="0" applyFont="1" applyFill="1" applyAlignment="1" applyProtection="1">
      <alignment/>
      <protection locked="0"/>
    </xf>
    <xf numFmtId="0" fontId="65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3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4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5" fillId="0" borderId="0" xfId="18" applyFont="1" applyFill="1" applyBorder="1" applyAlignment="1">
      <alignment horizontal="right" vertical="top"/>
    </xf>
    <xf numFmtId="0" fontId="74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4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5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1" fillId="6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/>
      <protection locked="0"/>
    </xf>
    <xf numFmtId="0" fontId="1" fillId="6" borderId="0" xfId="0" applyFont="1" applyFill="1" applyAlignment="1">
      <alignment/>
    </xf>
    <xf numFmtId="0" fontId="1" fillId="6" borderId="0" xfId="0" applyFont="1" applyFill="1" applyAlignment="1" applyProtection="1">
      <alignment/>
      <protection locked="0"/>
    </xf>
    <xf numFmtId="184" fontId="1" fillId="6" borderId="0" xfId="15" applyNumberFormat="1" applyFont="1" applyFill="1" applyAlignment="1" applyProtection="1">
      <alignment/>
      <protection locked="0"/>
    </xf>
    <xf numFmtId="0" fontId="76" fillId="6" borderId="0" xfId="0" applyFont="1" applyFill="1" applyAlignment="1" applyProtection="1">
      <alignment/>
      <protection locked="0"/>
    </xf>
    <xf numFmtId="194" fontId="1" fillId="6" borderId="0" xfId="0" applyNumberFormat="1" applyFont="1" applyFill="1" applyAlignment="1" applyProtection="1">
      <alignment/>
      <protection locked="0"/>
    </xf>
    <xf numFmtId="194" fontId="1" fillId="6" borderId="0" xfId="0" applyNumberFormat="1" applyFont="1" applyFill="1" applyAlignment="1">
      <alignment/>
    </xf>
    <xf numFmtId="14" fontId="1" fillId="6" borderId="0" xfId="0" applyNumberFormat="1" applyFont="1" applyFill="1" applyAlignment="1">
      <alignment horizontal="left"/>
    </xf>
    <xf numFmtId="14" fontId="1" fillId="6" borderId="0" xfId="0" applyNumberFormat="1" applyFont="1" applyFill="1" applyAlignment="1" applyProtection="1">
      <alignment/>
      <protection locked="0"/>
    </xf>
    <xf numFmtId="166" fontId="1" fillId="6" borderId="0" xfId="0" applyNumberFormat="1" applyFont="1" applyFill="1" applyAlignment="1" applyProtection="1">
      <alignment/>
      <protection locked="0"/>
    </xf>
    <xf numFmtId="166" fontId="1" fillId="6" borderId="4" xfId="0" applyNumberFormat="1" applyFont="1" applyFill="1" applyBorder="1" applyAlignment="1" applyProtection="1">
      <alignment/>
      <protection locked="0"/>
    </xf>
    <xf numFmtId="9" fontId="1" fillId="6" borderId="0" xfId="22" applyFont="1" applyFill="1" applyAlignment="1" applyProtection="1">
      <alignment/>
      <protection locked="0"/>
    </xf>
    <xf numFmtId="166" fontId="77" fillId="6" borderId="0" xfId="0" applyNumberFormat="1" applyFont="1" applyFill="1" applyAlignment="1">
      <alignment/>
    </xf>
    <xf numFmtId="189" fontId="1" fillId="6" borderId="21" xfId="0" applyNumberFormat="1" applyFont="1" applyFill="1" applyBorder="1" applyAlignment="1" applyProtection="1">
      <alignment vertical="top" wrapText="1"/>
      <protection locked="0"/>
    </xf>
    <xf numFmtId="184" fontId="1" fillId="6" borderId="10" xfId="15" applyNumberFormat="1" applyFont="1" applyFill="1" applyBorder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B10" sqref="B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58</v>
      </c>
      <c r="B1" s="17"/>
    </row>
    <row r="2" spans="1:2" ht="20.25">
      <c r="A2" s="19"/>
      <c r="B2" s="20"/>
    </row>
    <row r="3" spans="1:5" s="30" customFormat="1" ht="18">
      <c r="A3" s="72" t="s">
        <v>129</v>
      </c>
      <c r="B3" s="21">
        <v>1180</v>
      </c>
      <c r="C3" s="9"/>
      <c r="E3" s="9"/>
    </row>
    <row r="4" spans="1:5" s="30" customFormat="1" ht="18">
      <c r="A4" s="72" t="s">
        <v>130</v>
      </c>
      <c r="B4" s="21">
        <v>7300</v>
      </c>
      <c r="C4" s="9"/>
      <c r="E4" s="9"/>
    </row>
    <row r="5" spans="1:5" s="30" customFormat="1" ht="18">
      <c r="A5" s="72" t="s">
        <v>131</v>
      </c>
      <c r="B5" s="21" t="s">
        <v>42</v>
      </c>
      <c r="C5" s="9"/>
      <c r="E5" s="9"/>
    </row>
    <row r="6" spans="1:5" s="30" customFormat="1" ht="18">
      <c r="A6" s="72" t="s">
        <v>132</v>
      </c>
      <c r="B6" s="21" t="s">
        <v>43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88</v>
      </c>
      <c r="B9" s="22"/>
    </row>
    <row r="10" spans="1:6" ht="131.25" customHeight="1">
      <c r="A10" s="19"/>
      <c r="B10" s="41" t="s">
        <v>1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98</v>
      </c>
      <c r="B12" s="22"/>
    </row>
    <row r="13" spans="1:2" ht="12.75">
      <c r="A13" s="19"/>
      <c r="B13" s="100" t="s">
        <v>21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99</v>
      </c>
      <c r="B19" s="22"/>
    </row>
    <row r="20" spans="1:2" ht="12.75">
      <c r="A20" s="19"/>
      <c r="B20" s="24" t="s">
        <v>115</v>
      </c>
    </row>
    <row r="21" spans="1:2" ht="12.75">
      <c r="A21" s="19"/>
      <c r="B21" s="24" t="s">
        <v>114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115</v>
      </c>
    </row>
    <row r="25" spans="1:2" ht="12.75">
      <c r="A25" s="19"/>
      <c r="B25" s="24" t="s">
        <v>116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118</v>
      </c>
      <c r="E28" s="40" t="s">
        <v>97</v>
      </c>
    </row>
    <row r="29" spans="1:2" ht="12.75">
      <c r="A29" s="19"/>
      <c r="B29" s="24" t="s">
        <v>117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1"/>
  <sheetViews>
    <sheetView zoomScale="75" zoomScaleNormal="75" workbookViewId="0" topLeftCell="A1">
      <selection activeCell="AD20" sqref="AD20:AI20"/>
    </sheetView>
  </sheetViews>
  <sheetFormatPr defaultColWidth="9.140625" defaultRowHeight="12.75"/>
  <cols>
    <col min="1" max="1" width="7.00390625" style="101" customWidth="1"/>
    <col min="2" max="2" width="6.421875" style="101" customWidth="1"/>
    <col min="3" max="3" width="2.421875" style="101" customWidth="1"/>
    <col min="4" max="4" width="34.7109375" style="101" customWidth="1"/>
    <col min="5" max="5" width="10.8515625" style="101" customWidth="1"/>
    <col min="6" max="6" width="8.7109375" style="183" customWidth="1"/>
    <col min="7" max="10" width="4.8515625" style="184" customWidth="1"/>
    <col min="11" max="11" width="11.421875" style="184" customWidth="1"/>
    <col min="12" max="12" width="11.140625" style="0" customWidth="1"/>
    <col min="13" max="13" width="11.7109375" style="0" customWidth="1"/>
    <col min="14" max="18" width="0.85546875" style="264" customWidth="1"/>
    <col min="19" max="19" width="4.140625" style="101" customWidth="1"/>
    <col min="20" max="24" width="4.00390625" style="189" customWidth="1"/>
    <col min="25" max="27" width="5.7109375" style="101" customWidth="1"/>
    <col min="28" max="28" width="6.00390625" style="101" customWidth="1"/>
    <col min="29" max="29" width="4.28125" style="101" customWidth="1"/>
    <col min="30" max="30" width="8.140625" style="101" customWidth="1"/>
    <col min="31" max="31" width="4.8515625" style="101" customWidth="1"/>
    <col min="32" max="33" width="4.00390625" style="101" customWidth="1"/>
    <col min="34" max="34" width="8.57421875" style="101" customWidth="1"/>
    <col min="35" max="41" width="4.00390625" style="101" customWidth="1"/>
    <col min="42" max="44" width="6.28125" style="101" customWidth="1"/>
    <col min="45" max="46" width="5.00390625" style="271" customWidth="1"/>
    <col min="47" max="47" width="11.421875" style="0" customWidth="1"/>
    <col min="48" max="48" width="10.421875" style="0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102" t="str">
        <f>+'Tab A Description'!A3</f>
        <v>Cost Center:</v>
      </c>
      <c r="C1" s="102"/>
      <c r="D1" s="102"/>
      <c r="E1" s="102">
        <f>+'Tab A Description'!B3</f>
        <v>1180</v>
      </c>
      <c r="F1" s="103"/>
      <c r="G1" s="104"/>
      <c r="H1" s="104"/>
      <c r="I1" s="104"/>
      <c r="J1" s="104"/>
      <c r="K1" s="104"/>
      <c r="L1" s="60"/>
      <c r="M1" s="60"/>
      <c r="N1" s="253"/>
      <c r="O1" s="253"/>
      <c r="P1" s="253"/>
      <c r="Q1" s="253"/>
      <c r="R1" s="253"/>
      <c r="S1" s="10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5"/>
      <c r="B2" s="102" t="str">
        <f>+'Tab A Description'!A4</f>
        <v>Job Number:</v>
      </c>
      <c r="C2" s="106"/>
      <c r="D2" s="106"/>
      <c r="E2" s="102">
        <f>+'Tab A Description'!B4</f>
        <v>7300</v>
      </c>
      <c r="F2" s="107"/>
      <c r="G2" s="108"/>
      <c r="H2" s="108"/>
      <c r="I2" s="108"/>
      <c r="J2" s="108"/>
      <c r="K2" s="108"/>
      <c r="L2" s="61"/>
      <c r="M2" s="61"/>
      <c r="N2" s="254"/>
      <c r="O2" s="254"/>
      <c r="P2" s="254"/>
      <c r="Q2" s="254"/>
      <c r="R2" s="254"/>
      <c r="S2" s="106"/>
      <c r="T2"/>
      <c r="U2"/>
      <c r="V2"/>
      <c r="W2"/>
      <c r="X2"/>
      <c r="Y2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105"/>
      <c r="AM2" s="105"/>
      <c r="AN2" s="105"/>
      <c r="AO2" s="105"/>
      <c r="AP2" s="105"/>
      <c r="AQ2" s="105"/>
      <c r="AR2" s="105"/>
      <c r="AS2" s="272"/>
      <c r="AT2" s="272"/>
    </row>
    <row r="3" spans="1:46" s="32" customFormat="1" ht="17.25" customHeight="1">
      <c r="A3" s="105"/>
      <c r="B3" s="102" t="str">
        <f>+'Tab A Description'!A5</f>
        <v>Job Title: </v>
      </c>
      <c r="C3" s="106"/>
      <c r="D3" s="106"/>
      <c r="E3" s="102" t="str">
        <f>+'Tab A Description'!B5</f>
        <v>NBI BL2 Management</v>
      </c>
      <c r="F3" s="107"/>
      <c r="G3" s="108"/>
      <c r="H3" s="108"/>
      <c r="I3" s="108"/>
      <c r="J3" s="108"/>
      <c r="K3" s="108"/>
      <c r="L3" s="61"/>
      <c r="M3" s="61"/>
      <c r="N3" s="254"/>
      <c r="O3" s="254"/>
      <c r="P3" s="254"/>
      <c r="Q3" s="254"/>
      <c r="R3" s="254"/>
      <c r="S3" s="106"/>
      <c r="T3" s="190"/>
      <c r="U3" s="105"/>
      <c r="V3" s="190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272"/>
      <c r="AT3" s="272"/>
    </row>
    <row r="4" spans="1:46" s="32" customFormat="1" ht="17.25" customHeight="1" thickBot="1">
      <c r="A4" s="105"/>
      <c r="B4" s="102" t="str">
        <f>+'Tab A Description'!A6</f>
        <v>Job Manager: </v>
      </c>
      <c r="C4" s="106"/>
      <c r="D4" s="106"/>
      <c r="E4" s="102" t="str">
        <f>+'Tab A Description'!B6</f>
        <v>T. N. Stevenson</v>
      </c>
      <c r="F4" s="107"/>
      <c r="G4" s="108"/>
      <c r="H4" s="108"/>
      <c r="I4" s="108"/>
      <c r="J4" s="108"/>
      <c r="K4" s="108"/>
      <c r="L4" s="61"/>
      <c r="M4" s="61"/>
      <c r="N4" s="254"/>
      <c r="O4" s="254"/>
      <c r="P4" s="254"/>
      <c r="Q4" s="254"/>
      <c r="R4" s="254"/>
      <c r="S4" s="106"/>
      <c r="T4" s="190"/>
      <c r="U4" s="105"/>
      <c r="V4" s="190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272"/>
      <c r="AT4" s="272"/>
    </row>
    <row r="5" spans="2:47" ht="15" customHeight="1" thickBot="1">
      <c r="B5" s="109"/>
      <c r="C5" s="110"/>
      <c r="D5" s="110"/>
      <c r="E5" s="110"/>
      <c r="F5" s="111"/>
      <c r="G5" s="315"/>
      <c r="H5" s="315"/>
      <c r="I5" s="315"/>
      <c r="J5" s="315"/>
      <c r="K5" s="315"/>
      <c r="L5" s="33"/>
      <c r="M5" s="33"/>
      <c r="N5" s="255"/>
      <c r="O5" s="255"/>
      <c r="P5" s="255"/>
      <c r="Q5" s="255"/>
      <c r="R5" s="255"/>
      <c r="S5" s="110"/>
      <c r="T5" s="191" t="s">
        <v>78</v>
      </c>
      <c r="U5" s="192"/>
      <c r="V5" s="192"/>
      <c r="W5" s="192"/>
      <c r="X5" s="192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4"/>
      <c r="AR5" s="193"/>
      <c r="AS5" s="316"/>
      <c r="AT5" s="317"/>
      <c r="AU5" s="8"/>
    </row>
    <row r="6" spans="1:96" s="31" customFormat="1" ht="22.5" customHeight="1" thickBot="1">
      <c r="A6" s="112"/>
      <c r="B6" s="113"/>
      <c r="C6" s="113"/>
      <c r="D6" s="113"/>
      <c r="E6" s="114"/>
      <c r="F6" s="115" t="s">
        <v>139</v>
      </c>
      <c r="G6" s="116"/>
      <c r="H6" s="116"/>
      <c r="I6" s="116"/>
      <c r="J6" s="116"/>
      <c r="K6" s="116"/>
      <c r="L6" s="96"/>
      <c r="M6" s="97"/>
      <c r="N6" s="256"/>
      <c r="O6" s="256"/>
      <c r="P6" s="256"/>
      <c r="Q6" s="256"/>
      <c r="R6" s="256"/>
      <c r="S6" s="195"/>
      <c r="T6" s="308" t="s">
        <v>133</v>
      </c>
      <c r="U6" s="309"/>
      <c r="V6" s="309"/>
      <c r="W6" s="309"/>
      <c r="X6" s="310"/>
      <c r="Y6" s="196" t="s">
        <v>33</v>
      </c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8"/>
      <c r="AN6" s="198"/>
      <c r="AO6" s="197"/>
      <c r="AP6" s="197"/>
      <c r="AQ6" s="198"/>
      <c r="AR6" s="198"/>
      <c r="AS6" s="313" t="s">
        <v>28</v>
      </c>
      <c r="AT6" s="314" t="s">
        <v>28</v>
      </c>
      <c r="AW6" s="296" t="s">
        <v>59</v>
      </c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8"/>
      <c r="BI6" s="292" t="s">
        <v>60</v>
      </c>
      <c r="BJ6" s="293"/>
      <c r="BK6" s="294"/>
      <c r="BL6" s="294"/>
      <c r="BM6" s="294"/>
      <c r="BN6" s="294"/>
      <c r="BO6" s="294"/>
      <c r="BP6" s="294"/>
      <c r="BQ6" s="294"/>
      <c r="BR6" s="294"/>
      <c r="BS6" s="294"/>
      <c r="BT6" s="295"/>
      <c r="BU6" s="296" t="s">
        <v>24</v>
      </c>
      <c r="BV6" s="297"/>
      <c r="BW6" s="299"/>
      <c r="BX6" s="299"/>
      <c r="BY6" s="299"/>
      <c r="BZ6" s="299"/>
      <c r="CA6" s="299"/>
      <c r="CB6" s="299"/>
      <c r="CC6" s="299"/>
      <c r="CD6" s="299"/>
      <c r="CE6" s="299"/>
      <c r="CF6" s="300"/>
      <c r="CG6" s="292" t="s">
        <v>25</v>
      </c>
      <c r="CH6" s="293"/>
      <c r="CI6" s="294"/>
      <c r="CJ6" s="294"/>
      <c r="CK6" s="294"/>
      <c r="CL6" s="294"/>
      <c r="CM6" s="294"/>
      <c r="CN6" s="294"/>
      <c r="CO6" s="294"/>
      <c r="CP6" s="294"/>
      <c r="CQ6" s="294"/>
      <c r="CR6" s="295"/>
    </row>
    <row r="7" spans="1:46" s="31" customFormat="1" ht="25.5" customHeight="1" thickBot="1">
      <c r="A7" s="117"/>
      <c r="B7" s="118" t="s">
        <v>79</v>
      </c>
      <c r="C7" s="118"/>
      <c r="D7" s="118"/>
      <c r="E7" s="119"/>
      <c r="F7" s="120" t="s">
        <v>72</v>
      </c>
      <c r="G7" s="121"/>
      <c r="H7" s="122"/>
      <c r="I7" s="122"/>
      <c r="J7" s="122"/>
      <c r="K7" s="123"/>
      <c r="L7" s="94" t="s">
        <v>70</v>
      </c>
      <c r="M7" s="95"/>
      <c r="N7" s="257"/>
      <c r="O7" s="257"/>
      <c r="P7" s="257"/>
      <c r="Q7" s="257"/>
      <c r="R7" s="257"/>
      <c r="S7" s="199"/>
      <c r="T7" s="200">
        <v>1.308</v>
      </c>
      <c r="U7" s="201">
        <v>1000</v>
      </c>
      <c r="V7" s="201">
        <v>1716</v>
      </c>
      <c r="W7" s="201">
        <v>1716</v>
      </c>
      <c r="X7" s="202">
        <v>1716</v>
      </c>
      <c r="Y7" s="203">
        <v>168.7</v>
      </c>
      <c r="Z7" s="204">
        <v>168.7</v>
      </c>
      <c r="AA7" s="204">
        <v>156.5</v>
      </c>
      <c r="AB7" s="204"/>
      <c r="AC7" s="204">
        <v>128.59</v>
      </c>
      <c r="AD7" s="204">
        <v>108.44</v>
      </c>
      <c r="AE7" s="204">
        <v>78.33</v>
      </c>
      <c r="AF7" s="204">
        <v>78.33</v>
      </c>
      <c r="AG7" s="204">
        <v>78.33</v>
      </c>
      <c r="AH7" s="204">
        <v>180.79</v>
      </c>
      <c r="AI7" s="204"/>
      <c r="AJ7" s="204"/>
      <c r="AK7" s="204"/>
      <c r="AL7" s="204"/>
      <c r="AM7" s="204">
        <v>116.7</v>
      </c>
      <c r="AN7" s="204">
        <v>116.7</v>
      </c>
      <c r="AO7" s="205"/>
      <c r="AP7" s="205"/>
      <c r="AQ7" s="205"/>
      <c r="AR7" s="205"/>
      <c r="AS7" s="311"/>
      <c r="AT7" s="312"/>
    </row>
    <row r="8" spans="1:96" s="34" customFormat="1" ht="97.5" customHeight="1" thickBot="1">
      <c r="A8" s="124" t="s">
        <v>67</v>
      </c>
      <c r="B8" s="125" t="s">
        <v>77</v>
      </c>
      <c r="C8" s="126"/>
      <c r="D8" s="125"/>
      <c r="E8" s="125" t="s">
        <v>73</v>
      </c>
      <c r="F8" s="127" t="s">
        <v>74</v>
      </c>
      <c r="G8" s="128" t="s">
        <v>71</v>
      </c>
      <c r="H8" s="129"/>
      <c r="I8" s="129"/>
      <c r="J8" s="129"/>
      <c r="K8" s="130" t="s">
        <v>69</v>
      </c>
      <c r="L8" s="77" t="s">
        <v>140</v>
      </c>
      <c r="M8" s="77" t="s">
        <v>141</v>
      </c>
      <c r="N8" s="258"/>
      <c r="O8" s="258"/>
      <c r="P8" s="258"/>
      <c r="Q8" s="258"/>
      <c r="R8" s="258"/>
      <c r="S8" s="206" t="s">
        <v>75</v>
      </c>
      <c r="T8" s="207" t="s">
        <v>137</v>
      </c>
      <c r="U8" s="208" t="s">
        <v>138</v>
      </c>
      <c r="V8" s="208" t="s">
        <v>136</v>
      </c>
      <c r="W8" s="208" t="s">
        <v>134</v>
      </c>
      <c r="X8" s="209" t="s">
        <v>135</v>
      </c>
      <c r="Y8" s="210" t="s">
        <v>142</v>
      </c>
      <c r="Z8" s="211" t="s">
        <v>23</v>
      </c>
      <c r="AA8" s="211" t="s">
        <v>143</v>
      </c>
      <c r="AB8" s="211" t="s">
        <v>32</v>
      </c>
      <c r="AC8" s="211" t="s">
        <v>31</v>
      </c>
      <c r="AD8" s="211" t="s">
        <v>144</v>
      </c>
      <c r="AE8" s="211" t="s">
        <v>34</v>
      </c>
      <c r="AF8" s="211" t="s">
        <v>35</v>
      </c>
      <c r="AG8" s="211" t="s">
        <v>36</v>
      </c>
      <c r="AH8" s="211" t="s">
        <v>145</v>
      </c>
      <c r="AI8" s="211" t="s">
        <v>22</v>
      </c>
      <c r="AJ8" s="211" t="s">
        <v>37</v>
      </c>
      <c r="AK8" s="211" t="s">
        <v>38</v>
      </c>
      <c r="AL8" s="211" t="s">
        <v>48</v>
      </c>
      <c r="AM8" s="212" t="s">
        <v>49</v>
      </c>
      <c r="AN8" s="212" t="s">
        <v>39</v>
      </c>
      <c r="AO8" s="211" t="s">
        <v>146</v>
      </c>
      <c r="AP8" s="211"/>
      <c r="AQ8" s="212"/>
      <c r="AR8" s="270"/>
      <c r="AS8" s="301" t="s">
        <v>26</v>
      </c>
      <c r="AT8" s="303" t="s">
        <v>27</v>
      </c>
      <c r="AU8" s="59" t="s">
        <v>41</v>
      </c>
      <c r="AV8" s="53" t="s">
        <v>40</v>
      </c>
      <c r="AW8" s="286">
        <v>39722</v>
      </c>
      <c r="AX8" s="286">
        <v>39753</v>
      </c>
      <c r="AY8" s="286">
        <v>39783</v>
      </c>
      <c r="AZ8" s="286">
        <v>39814</v>
      </c>
      <c r="BA8" s="286">
        <v>39845</v>
      </c>
      <c r="BB8" s="286">
        <v>39873</v>
      </c>
      <c r="BC8" s="286">
        <v>39904</v>
      </c>
      <c r="BD8" s="286">
        <v>39934</v>
      </c>
      <c r="BE8" s="286">
        <v>39965</v>
      </c>
      <c r="BF8" s="286">
        <v>39995</v>
      </c>
      <c r="BG8" s="286">
        <v>40026</v>
      </c>
      <c r="BH8" s="286">
        <v>40057</v>
      </c>
      <c r="BI8" s="289">
        <v>40087</v>
      </c>
      <c r="BJ8" s="289">
        <v>40118</v>
      </c>
      <c r="BK8" s="289">
        <v>40148</v>
      </c>
      <c r="BL8" s="289">
        <v>40179</v>
      </c>
      <c r="BM8" s="289">
        <v>40210</v>
      </c>
      <c r="BN8" s="289">
        <v>40238</v>
      </c>
      <c r="BO8" s="289">
        <v>40269</v>
      </c>
      <c r="BP8" s="289">
        <v>40299</v>
      </c>
      <c r="BQ8" s="289">
        <v>40330</v>
      </c>
      <c r="BR8" s="289">
        <v>40360</v>
      </c>
      <c r="BS8" s="289">
        <v>40391</v>
      </c>
      <c r="BT8" s="289">
        <v>40422</v>
      </c>
      <c r="BU8" s="286">
        <v>40452</v>
      </c>
      <c r="BV8" s="286">
        <v>40483</v>
      </c>
      <c r="BW8" s="286">
        <v>40513</v>
      </c>
      <c r="BX8" s="286">
        <v>40544</v>
      </c>
      <c r="BY8" s="286">
        <v>40575</v>
      </c>
      <c r="BZ8" s="286">
        <v>40603</v>
      </c>
      <c r="CA8" s="286">
        <v>40634</v>
      </c>
      <c r="CB8" s="286">
        <v>40664</v>
      </c>
      <c r="CC8" s="286">
        <v>40695</v>
      </c>
      <c r="CD8" s="286">
        <v>40725</v>
      </c>
      <c r="CE8" s="286">
        <v>40756</v>
      </c>
      <c r="CF8" s="286">
        <v>40787</v>
      </c>
      <c r="CG8" s="289">
        <v>40817</v>
      </c>
      <c r="CH8" s="289">
        <v>40848</v>
      </c>
      <c r="CI8" s="289">
        <v>40878</v>
      </c>
      <c r="CJ8" s="289">
        <v>40909</v>
      </c>
      <c r="CK8" s="289">
        <v>40940</v>
      </c>
      <c r="CL8" s="289">
        <v>40969</v>
      </c>
      <c r="CM8" s="289">
        <v>41000</v>
      </c>
      <c r="CN8" s="289">
        <v>41030</v>
      </c>
      <c r="CO8" s="289">
        <v>41061</v>
      </c>
      <c r="CP8" s="289">
        <v>41091</v>
      </c>
      <c r="CQ8" s="289">
        <v>41122</v>
      </c>
      <c r="CR8" s="289">
        <v>41153</v>
      </c>
    </row>
    <row r="9" spans="1:96" s="35" customFormat="1" ht="34.5" customHeight="1" thickBot="1">
      <c r="A9" s="131" t="s">
        <v>68</v>
      </c>
      <c r="B9" s="132" t="s">
        <v>76</v>
      </c>
      <c r="C9" s="131"/>
      <c r="D9" s="133"/>
      <c r="E9" s="133"/>
      <c r="F9" s="134"/>
      <c r="G9" s="135"/>
      <c r="H9" s="135"/>
      <c r="I9" s="135"/>
      <c r="J9" s="135"/>
      <c r="K9" s="135"/>
      <c r="L9" s="78"/>
      <c r="M9" s="79"/>
      <c r="N9" s="74"/>
      <c r="O9" s="74"/>
      <c r="P9" s="74"/>
      <c r="Q9" s="74"/>
      <c r="R9" s="74"/>
      <c r="S9" s="213"/>
      <c r="T9" s="267">
        <v>1.226</v>
      </c>
      <c r="U9" s="267">
        <v>1.226</v>
      </c>
      <c r="V9" s="267">
        <v>1.712</v>
      </c>
      <c r="W9" s="267">
        <v>1.232</v>
      </c>
      <c r="X9" s="267">
        <v>1.892</v>
      </c>
      <c r="Y9" s="268">
        <v>188.6</v>
      </c>
      <c r="Z9" s="268">
        <v>124.9</v>
      </c>
      <c r="AA9" s="268">
        <v>139.7</v>
      </c>
      <c r="AB9" s="268">
        <v>101.3</v>
      </c>
      <c r="AC9" s="268">
        <v>74.4</v>
      </c>
      <c r="AD9" s="268">
        <v>173.4</v>
      </c>
      <c r="AE9" s="268">
        <v>151</v>
      </c>
      <c r="AF9" s="268">
        <v>119</v>
      </c>
      <c r="AG9" s="268">
        <v>84.4</v>
      </c>
      <c r="AH9" s="268">
        <v>159.9</v>
      </c>
      <c r="AI9" s="268">
        <v>150.9</v>
      </c>
      <c r="AJ9" s="268">
        <v>119.2</v>
      </c>
      <c r="AK9" s="268">
        <v>90.3</v>
      </c>
      <c r="AL9" s="268">
        <v>142.83</v>
      </c>
      <c r="AM9" s="268">
        <v>177</v>
      </c>
      <c r="AN9" s="268">
        <v>208.3</v>
      </c>
      <c r="AO9" s="268">
        <v>150.77</v>
      </c>
      <c r="AP9" s="214">
        <v>1</v>
      </c>
      <c r="AQ9" s="214">
        <v>1</v>
      </c>
      <c r="AR9" s="214">
        <v>1</v>
      </c>
      <c r="AS9" s="302"/>
      <c r="AT9" s="304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73"/>
      <c r="BH9" s="73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</row>
    <row r="10" spans="1:96" s="67" customFormat="1" ht="14.25" customHeight="1">
      <c r="A10" s="136">
        <v>1</v>
      </c>
      <c r="B10" s="137"/>
      <c r="C10"/>
      <c r="D10" t="s">
        <v>44</v>
      </c>
      <c r="E10" s="137"/>
      <c r="F10" s="139">
        <v>260</v>
      </c>
      <c r="G10" s="140"/>
      <c r="H10" s="140"/>
      <c r="I10" s="140"/>
      <c r="J10" s="140"/>
      <c r="K10" s="141">
        <v>40087</v>
      </c>
      <c r="L10" s="80">
        <f>IF(F10="","",MAX(N10:R10))</f>
        <v>40087</v>
      </c>
      <c r="M10" s="81">
        <f>IF(F10="","",+L10+(F10*7/5))</f>
        <v>40451</v>
      </c>
      <c r="N10" s="75">
        <f aca="true" t="shared" si="0" ref="N10:N25">IF(K10="",(DATEVALUE("10/1/2007")),K10)</f>
        <v>40087</v>
      </c>
      <c r="O10" s="76">
        <f aca="true" t="shared" si="1" ref="O10:O26">IF(G10="",(DATEVALUE("10/1/2007")),VLOOKUP(G10,$A$10:$M$26,13))</f>
        <v>39356</v>
      </c>
      <c r="P10" s="76">
        <f aca="true" t="shared" si="2" ref="P10:P26">IF(H10="",(DATEVALUE("10/1/2007")),VLOOKUP(H10,$A$10:$M$26,13))</f>
        <v>39356</v>
      </c>
      <c r="Q10" s="76">
        <f aca="true" t="shared" si="3" ref="Q10:Q26">IF(I10="",(DATEVALUE("10/1/2007")),VLOOKUP(I10,$A$10:$M$26,13))</f>
        <v>39356</v>
      </c>
      <c r="R10" s="76">
        <f aca="true" t="shared" si="4" ref="R10:R26">IF(J10="",(DATEVALUE("10/1/2007")),VLOOKUP(J10,$A$10:$M$26,13))</f>
        <v>39356</v>
      </c>
      <c r="S10" s="137"/>
      <c r="T10" s="215"/>
      <c r="U10" s="215"/>
      <c r="V10" s="215"/>
      <c r="W10" s="215"/>
      <c r="X10" s="216"/>
      <c r="Y10" s="217"/>
      <c r="Z10" s="217"/>
      <c r="AA10" s="217"/>
      <c r="AB10" s="217"/>
      <c r="AC10" s="217"/>
      <c r="AD10" s="217">
        <v>860</v>
      </c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305"/>
      <c r="AT10" s="306"/>
      <c r="AU10" s="6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</row>
    <row r="11" spans="1:96" s="67" customFormat="1" ht="14.25" customHeight="1">
      <c r="A11" s="136">
        <v>2</v>
      </c>
      <c r="B11" s="138"/>
      <c r="C11"/>
      <c r="D11" t="s">
        <v>0</v>
      </c>
      <c r="E11" s="137"/>
      <c r="F11" s="139">
        <v>10</v>
      </c>
      <c r="G11" s="142"/>
      <c r="H11" s="142"/>
      <c r="I11" s="142"/>
      <c r="J11" s="142"/>
      <c r="K11" s="141">
        <v>40299</v>
      </c>
      <c r="L11" s="80">
        <f>IF(F11="","",MAX(N11:R11))</f>
        <v>40299</v>
      </c>
      <c r="M11" s="81">
        <f>IF(F11="","",+L11+(F11*7/5))</f>
        <v>40313</v>
      </c>
      <c r="N11" s="75">
        <f t="shared" si="0"/>
        <v>40299</v>
      </c>
      <c r="O11" s="76">
        <f t="shared" si="1"/>
        <v>39356</v>
      </c>
      <c r="P11" s="76">
        <f t="shared" si="2"/>
        <v>39356</v>
      </c>
      <c r="Q11" s="76">
        <f t="shared" si="3"/>
        <v>39356</v>
      </c>
      <c r="R11" s="76">
        <f t="shared" si="4"/>
        <v>39356</v>
      </c>
      <c r="S11" s="137"/>
      <c r="T11" s="215"/>
      <c r="U11" s="215"/>
      <c r="V11" s="215"/>
      <c r="W11" s="215"/>
      <c r="X11" s="216"/>
      <c r="Y11" s="217"/>
      <c r="Z11" s="217"/>
      <c r="AA11" s="217"/>
      <c r="AB11" s="217"/>
      <c r="AC11" s="217"/>
      <c r="AD11" s="217">
        <v>320</v>
      </c>
      <c r="AE11" s="217"/>
      <c r="AF11" s="217"/>
      <c r="AG11" s="217"/>
      <c r="AH11" s="217">
        <v>640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305"/>
      <c r="AT11" s="306"/>
      <c r="AU11" s="6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</row>
    <row r="12" spans="1:96" s="67" customFormat="1" ht="15">
      <c r="A12" s="136">
        <v>3</v>
      </c>
      <c r="B12" s="137"/>
      <c r="C12"/>
      <c r="D12" s="391" t="s">
        <v>2</v>
      </c>
      <c r="E12" s="137"/>
      <c r="F12" s="139">
        <v>10</v>
      </c>
      <c r="G12" s="140"/>
      <c r="H12" s="140"/>
      <c r="I12" s="140"/>
      <c r="J12" s="140"/>
      <c r="K12" s="141">
        <v>40436</v>
      </c>
      <c r="L12" s="80">
        <f>IF(F12="","",MAX(N12:R12))</f>
        <v>40436</v>
      </c>
      <c r="M12" s="81">
        <f>IF(F12="","",+L12+(F12*7/5))</f>
        <v>40450</v>
      </c>
      <c r="N12" s="75">
        <f t="shared" si="0"/>
        <v>40436</v>
      </c>
      <c r="O12" s="76">
        <f t="shared" si="1"/>
        <v>39356</v>
      </c>
      <c r="P12" s="76">
        <f t="shared" si="2"/>
        <v>39356</v>
      </c>
      <c r="Q12" s="76">
        <f t="shared" si="3"/>
        <v>39356</v>
      </c>
      <c r="R12" s="76">
        <f t="shared" si="4"/>
        <v>39356</v>
      </c>
      <c r="S12" s="218"/>
      <c r="T12" s="215"/>
      <c r="U12" s="215"/>
      <c r="V12" s="215"/>
      <c r="W12" s="215"/>
      <c r="X12" s="216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305"/>
      <c r="AT12" s="306"/>
      <c r="AU12" s="69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</row>
    <row r="13" spans="1:96" s="67" customFormat="1" ht="15">
      <c r="A13" s="136">
        <v>4</v>
      </c>
      <c r="B13" s="143"/>
      <c r="C13"/>
      <c r="D13" t="s">
        <v>45</v>
      </c>
      <c r="E13" s="137"/>
      <c r="F13" s="139">
        <v>260</v>
      </c>
      <c r="G13" s="140"/>
      <c r="H13" s="140"/>
      <c r="I13" s="140"/>
      <c r="J13" s="140"/>
      <c r="K13" s="141">
        <v>40452</v>
      </c>
      <c r="L13" s="80">
        <f>IF(F13="","",MAX(N13:R13))</f>
        <v>40452</v>
      </c>
      <c r="M13" s="81">
        <f>IF(F13="","",+L13+(F13*7/5))</f>
        <v>40816</v>
      </c>
      <c r="N13" s="75">
        <f t="shared" si="0"/>
        <v>40452</v>
      </c>
      <c r="O13" s="76">
        <f t="shared" si="1"/>
        <v>39356</v>
      </c>
      <c r="P13" s="76">
        <f t="shared" si="2"/>
        <v>39356</v>
      </c>
      <c r="Q13" s="76">
        <f t="shared" si="3"/>
        <v>39356</v>
      </c>
      <c r="R13" s="76">
        <f t="shared" si="4"/>
        <v>39356</v>
      </c>
      <c r="S13" s="218"/>
      <c r="T13" s="215"/>
      <c r="U13" s="215"/>
      <c r="V13" s="215"/>
      <c r="W13" s="215"/>
      <c r="X13" s="216"/>
      <c r="Y13" s="217"/>
      <c r="Z13" s="217"/>
      <c r="AA13" s="217"/>
      <c r="AB13" s="217"/>
      <c r="AC13" s="217"/>
      <c r="AD13" s="217">
        <v>860</v>
      </c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305"/>
      <c r="AT13" s="306"/>
      <c r="AU13" s="69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</row>
    <row r="14" spans="1:96" s="67" customFormat="1" ht="15">
      <c r="A14" s="136">
        <v>5</v>
      </c>
      <c r="B14" s="143"/>
      <c r="C14"/>
      <c r="D14" t="s">
        <v>0</v>
      </c>
      <c r="E14" s="137"/>
      <c r="F14" s="139">
        <v>10</v>
      </c>
      <c r="G14" s="140"/>
      <c r="H14" s="140"/>
      <c r="I14" s="140"/>
      <c r="J14" s="140"/>
      <c r="K14" s="141">
        <v>40664</v>
      </c>
      <c r="L14" s="80">
        <f aca="true" t="shared" si="5" ref="L14:L25">IF(F14="","",MAX(N14:R14))</f>
        <v>40664</v>
      </c>
      <c r="M14" s="81">
        <f aca="true" t="shared" si="6" ref="M14:M25">IF(F14="","",+L14+(F14*7/5))</f>
        <v>40678</v>
      </c>
      <c r="N14" s="75">
        <f t="shared" si="0"/>
        <v>40664</v>
      </c>
      <c r="O14" s="76">
        <f t="shared" si="1"/>
        <v>39356</v>
      </c>
      <c r="P14" s="76">
        <f t="shared" si="2"/>
        <v>39356</v>
      </c>
      <c r="Q14" s="76">
        <f t="shared" si="3"/>
        <v>39356</v>
      </c>
      <c r="R14" s="76">
        <f t="shared" si="4"/>
        <v>39356</v>
      </c>
      <c r="S14" s="218"/>
      <c r="T14" s="215"/>
      <c r="U14" s="215"/>
      <c r="V14" s="215"/>
      <c r="W14" s="215"/>
      <c r="X14" s="216"/>
      <c r="Y14" s="217"/>
      <c r="Z14" s="217"/>
      <c r="AA14" s="217"/>
      <c r="AB14" s="217"/>
      <c r="AC14" s="217"/>
      <c r="AD14" s="217">
        <v>320</v>
      </c>
      <c r="AE14" s="217"/>
      <c r="AF14" s="217"/>
      <c r="AG14" s="217"/>
      <c r="AH14" s="217">
        <v>640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305"/>
      <c r="AT14" s="306"/>
      <c r="AU14" s="69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</row>
    <row r="15" spans="1:96" s="67" customFormat="1" ht="15">
      <c r="A15" s="136">
        <v>6</v>
      </c>
      <c r="B15" s="143"/>
      <c r="C15"/>
      <c r="D15" s="391" t="s">
        <v>2</v>
      </c>
      <c r="E15" s="144"/>
      <c r="F15" s="139">
        <v>10</v>
      </c>
      <c r="G15" s="142"/>
      <c r="H15" s="142"/>
      <c r="I15" s="142"/>
      <c r="J15" s="142"/>
      <c r="K15" s="141">
        <v>40801</v>
      </c>
      <c r="L15" s="80">
        <f t="shared" si="5"/>
        <v>40801</v>
      </c>
      <c r="M15" s="81">
        <f t="shared" si="6"/>
        <v>40815</v>
      </c>
      <c r="N15" s="75">
        <f t="shared" si="0"/>
        <v>40801</v>
      </c>
      <c r="O15" s="76">
        <f t="shared" si="1"/>
        <v>39356</v>
      </c>
      <c r="P15" s="76">
        <f t="shared" si="2"/>
        <v>39356</v>
      </c>
      <c r="Q15" s="76">
        <f t="shared" si="3"/>
        <v>39356</v>
      </c>
      <c r="R15" s="76">
        <f t="shared" si="4"/>
        <v>39356</v>
      </c>
      <c r="S15" s="218"/>
      <c r="T15" s="215"/>
      <c r="U15" s="215"/>
      <c r="V15" s="215"/>
      <c r="W15" s="215"/>
      <c r="X15" s="216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305"/>
      <c r="AT15" s="306"/>
      <c r="AU15" s="69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</row>
    <row r="16" spans="1:96" s="67" customFormat="1" ht="15">
      <c r="A16" s="136">
        <v>7</v>
      </c>
      <c r="B16" s="143"/>
      <c r="C16"/>
      <c r="D16" t="s">
        <v>46</v>
      </c>
      <c r="E16" s="137"/>
      <c r="F16" s="139">
        <v>260</v>
      </c>
      <c r="G16" s="140"/>
      <c r="H16" s="140"/>
      <c r="I16" s="140"/>
      <c r="J16" s="140"/>
      <c r="K16" s="141">
        <v>40817</v>
      </c>
      <c r="L16" s="80">
        <f t="shared" si="5"/>
        <v>40817</v>
      </c>
      <c r="M16" s="81">
        <f t="shared" si="6"/>
        <v>41181</v>
      </c>
      <c r="N16" s="75">
        <f t="shared" si="0"/>
        <v>40817</v>
      </c>
      <c r="O16" s="76">
        <f t="shared" si="1"/>
        <v>39356</v>
      </c>
      <c r="P16" s="76">
        <f t="shared" si="2"/>
        <v>39356</v>
      </c>
      <c r="Q16" s="76">
        <f t="shared" si="3"/>
        <v>39356</v>
      </c>
      <c r="R16" s="76">
        <f t="shared" si="4"/>
        <v>39356</v>
      </c>
      <c r="S16" s="218"/>
      <c r="T16" s="215"/>
      <c r="U16" s="215"/>
      <c r="V16" s="215"/>
      <c r="W16" s="215"/>
      <c r="X16" s="216"/>
      <c r="Y16" s="217"/>
      <c r="Z16" s="217"/>
      <c r="AA16" s="217"/>
      <c r="AB16" s="217"/>
      <c r="AC16" s="217"/>
      <c r="AD16" s="217">
        <v>1208</v>
      </c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305"/>
      <c r="AT16" s="306"/>
      <c r="AU16" s="69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</row>
    <row r="17" spans="1:96" s="67" customFormat="1" ht="15">
      <c r="A17" s="136">
        <v>8</v>
      </c>
      <c r="B17" s="143"/>
      <c r="C17"/>
      <c r="D17" t="s">
        <v>0</v>
      </c>
      <c r="E17" s="137"/>
      <c r="F17" s="139">
        <v>10</v>
      </c>
      <c r="G17" s="140"/>
      <c r="H17" s="140"/>
      <c r="I17" s="140"/>
      <c r="J17" s="140"/>
      <c r="K17" s="141">
        <v>41030</v>
      </c>
      <c r="L17" s="80">
        <f t="shared" si="5"/>
        <v>41030</v>
      </c>
      <c r="M17" s="81">
        <f t="shared" si="6"/>
        <v>41044</v>
      </c>
      <c r="N17" s="75">
        <f t="shared" si="0"/>
        <v>41030</v>
      </c>
      <c r="O17" s="76">
        <f t="shared" si="1"/>
        <v>39356</v>
      </c>
      <c r="P17" s="76">
        <f t="shared" si="2"/>
        <v>39356</v>
      </c>
      <c r="Q17" s="76">
        <f t="shared" si="3"/>
        <v>39356</v>
      </c>
      <c r="R17" s="76">
        <f t="shared" si="4"/>
        <v>39356</v>
      </c>
      <c r="S17" s="218"/>
      <c r="T17" s="215"/>
      <c r="U17" s="215"/>
      <c r="V17" s="215"/>
      <c r="W17" s="215"/>
      <c r="X17" s="216"/>
      <c r="Y17" s="217"/>
      <c r="Z17" s="217"/>
      <c r="AA17" s="217"/>
      <c r="AB17" s="217"/>
      <c r="AC17" s="217"/>
      <c r="AD17" s="217">
        <v>320</v>
      </c>
      <c r="AE17" s="217"/>
      <c r="AF17" s="217"/>
      <c r="AG17" s="217"/>
      <c r="AH17" s="217">
        <v>640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305"/>
      <c r="AT17" s="306"/>
      <c r="AU17" s="69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</row>
    <row r="18" spans="1:96" s="67" customFormat="1" ht="15">
      <c r="A18" s="136">
        <v>9</v>
      </c>
      <c r="B18" s="143"/>
      <c r="C18"/>
      <c r="D18" s="391" t="s">
        <v>2</v>
      </c>
      <c r="E18" s="137"/>
      <c r="F18" s="139">
        <v>10</v>
      </c>
      <c r="G18" s="140"/>
      <c r="H18" s="140"/>
      <c r="I18" s="140"/>
      <c r="J18" s="140"/>
      <c r="K18" s="141">
        <v>41167</v>
      </c>
      <c r="L18" s="80">
        <f t="shared" si="5"/>
        <v>41167</v>
      </c>
      <c r="M18" s="81">
        <f t="shared" si="6"/>
        <v>41181</v>
      </c>
      <c r="N18" s="75">
        <f t="shared" si="0"/>
        <v>41167</v>
      </c>
      <c r="O18" s="76">
        <f t="shared" si="1"/>
        <v>39356</v>
      </c>
      <c r="P18" s="76">
        <f t="shared" si="2"/>
        <v>39356</v>
      </c>
      <c r="Q18" s="76">
        <f t="shared" si="3"/>
        <v>39356</v>
      </c>
      <c r="R18" s="76">
        <f t="shared" si="4"/>
        <v>39356</v>
      </c>
      <c r="S18" s="218"/>
      <c r="T18" s="215"/>
      <c r="U18" s="215"/>
      <c r="V18" s="215"/>
      <c r="W18" s="215"/>
      <c r="X18" s="216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305"/>
      <c r="AT18" s="306"/>
      <c r="AU18" s="69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</row>
    <row r="19" spans="1:96" s="67" customFormat="1" ht="15">
      <c r="A19" s="136">
        <v>10</v>
      </c>
      <c r="B19" s="143"/>
      <c r="C19"/>
      <c r="D19" t="s">
        <v>47</v>
      </c>
      <c r="E19" s="137"/>
      <c r="F19" s="139">
        <v>260</v>
      </c>
      <c r="G19" s="142"/>
      <c r="H19" s="142"/>
      <c r="I19" s="142"/>
      <c r="J19" s="142"/>
      <c r="K19" s="141">
        <v>41183</v>
      </c>
      <c r="L19" s="80">
        <f t="shared" si="5"/>
        <v>41183</v>
      </c>
      <c r="M19" s="81">
        <f t="shared" si="6"/>
        <v>41547</v>
      </c>
      <c r="N19" s="75">
        <f t="shared" si="0"/>
        <v>41183</v>
      </c>
      <c r="O19" s="76">
        <f t="shared" si="1"/>
        <v>39356</v>
      </c>
      <c r="P19" s="76">
        <f t="shared" si="2"/>
        <v>39356</v>
      </c>
      <c r="Q19" s="76">
        <f t="shared" si="3"/>
        <v>39356</v>
      </c>
      <c r="R19" s="76">
        <f t="shared" si="4"/>
        <v>39356</v>
      </c>
      <c r="S19" s="218"/>
      <c r="T19" s="215"/>
      <c r="U19" s="215"/>
      <c r="V19" s="215"/>
      <c r="W19" s="215"/>
      <c r="X19" s="216"/>
      <c r="Y19" s="217"/>
      <c r="Z19" s="217"/>
      <c r="AA19" s="217"/>
      <c r="AB19" s="217"/>
      <c r="AC19" s="217"/>
      <c r="AD19" s="217">
        <v>1208</v>
      </c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305"/>
      <c r="AT19" s="306"/>
      <c r="AU19" s="69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</row>
    <row r="20" spans="1:96" s="67" customFormat="1" ht="15">
      <c r="A20" s="136">
        <v>11</v>
      </c>
      <c r="B20" s="137"/>
      <c r="C20"/>
      <c r="D20" t="s">
        <v>0</v>
      </c>
      <c r="E20" s="137"/>
      <c r="F20" s="139">
        <v>10</v>
      </c>
      <c r="G20" s="140"/>
      <c r="H20" s="140"/>
      <c r="I20" s="140"/>
      <c r="J20" s="140"/>
      <c r="K20" s="141">
        <v>41395</v>
      </c>
      <c r="L20" s="80">
        <f t="shared" si="5"/>
        <v>41395</v>
      </c>
      <c r="M20" s="81">
        <f t="shared" si="6"/>
        <v>41409</v>
      </c>
      <c r="N20" s="75">
        <f t="shared" si="0"/>
        <v>41395</v>
      </c>
      <c r="O20" s="76">
        <f t="shared" si="1"/>
        <v>39356</v>
      </c>
      <c r="P20" s="76">
        <f t="shared" si="2"/>
        <v>39356</v>
      </c>
      <c r="Q20" s="76">
        <f t="shared" si="3"/>
        <v>39356</v>
      </c>
      <c r="R20" s="76">
        <f t="shared" si="4"/>
        <v>39356</v>
      </c>
      <c r="S20" s="218"/>
      <c r="T20" s="215"/>
      <c r="U20" s="215"/>
      <c r="V20" s="215"/>
      <c r="W20" s="215"/>
      <c r="X20" s="216"/>
      <c r="Y20" s="217"/>
      <c r="Z20" s="217"/>
      <c r="AA20" s="217"/>
      <c r="AB20" s="217"/>
      <c r="AC20" s="217"/>
      <c r="AD20" s="217">
        <v>320</v>
      </c>
      <c r="AE20" s="217"/>
      <c r="AF20" s="217"/>
      <c r="AG20" s="217"/>
      <c r="AH20" s="217">
        <v>640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305"/>
      <c r="AT20" s="306"/>
      <c r="AU20" s="69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</row>
    <row r="21" spans="1:96" s="67" customFormat="1" ht="15">
      <c r="A21" s="136">
        <v>12</v>
      </c>
      <c r="B21" s="143"/>
      <c r="C21"/>
      <c r="D21" s="391" t="s">
        <v>2</v>
      </c>
      <c r="E21" s="137"/>
      <c r="F21" s="139">
        <v>10</v>
      </c>
      <c r="G21" s="140"/>
      <c r="H21" s="140"/>
      <c r="I21" s="140"/>
      <c r="J21" s="140"/>
      <c r="K21" s="141">
        <v>41532</v>
      </c>
      <c r="L21" s="80">
        <f t="shared" si="5"/>
        <v>41532</v>
      </c>
      <c r="M21" s="81">
        <f t="shared" si="6"/>
        <v>41546</v>
      </c>
      <c r="N21" s="75">
        <f t="shared" si="0"/>
        <v>41532</v>
      </c>
      <c r="O21" s="76">
        <f t="shared" si="1"/>
        <v>39356</v>
      </c>
      <c r="P21" s="76">
        <f t="shared" si="2"/>
        <v>39356</v>
      </c>
      <c r="Q21" s="76">
        <f t="shared" si="3"/>
        <v>39356</v>
      </c>
      <c r="R21" s="76">
        <f t="shared" si="4"/>
        <v>39356</v>
      </c>
      <c r="S21" s="218"/>
      <c r="T21" s="215"/>
      <c r="U21" s="215"/>
      <c r="V21" s="215"/>
      <c r="W21" s="215"/>
      <c r="X21" s="216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305"/>
      <c r="AT21" s="306"/>
      <c r="AU21" s="69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</row>
    <row r="22" spans="1:96" s="67" customFormat="1" ht="15.75" thickBot="1">
      <c r="A22" s="136">
        <v>13</v>
      </c>
      <c r="B22" s="143"/>
      <c r="C22"/>
      <c r="D22"/>
      <c r="E22" s="137"/>
      <c r="F22" s="139"/>
      <c r="G22" s="140"/>
      <c r="H22" s="140"/>
      <c r="I22" s="140"/>
      <c r="J22" s="140"/>
      <c r="K22" s="141"/>
      <c r="L22" s="80">
        <f t="shared" si="5"/>
      </c>
      <c r="M22" s="81">
        <f t="shared" si="6"/>
      </c>
      <c r="N22" s="75">
        <f t="shared" si="0"/>
        <v>39356</v>
      </c>
      <c r="O22" s="76">
        <f t="shared" si="1"/>
        <v>39356</v>
      </c>
      <c r="P22" s="76">
        <f t="shared" si="2"/>
        <v>39356</v>
      </c>
      <c r="Q22" s="76">
        <f t="shared" si="3"/>
        <v>39356</v>
      </c>
      <c r="R22" s="76">
        <f t="shared" si="4"/>
        <v>39356</v>
      </c>
      <c r="S22" s="218"/>
      <c r="T22" s="215"/>
      <c r="U22" s="215"/>
      <c r="V22" s="215"/>
      <c r="W22" s="215"/>
      <c r="X22" s="216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305"/>
      <c r="AT22" s="306"/>
      <c r="AU22" s="69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</row>
    <row r="23" spans="1:96" s="394" customFormat="1" ht="16.5" thickBot="1">
      <c r="A23" s="392">
        <v>14</v>
      </c>
      <c r="B23" s="393"/>
      <c r="D23" s="394" t="s">
        <v>147</v>
      </c>
      <c r="E23" s="395"/>
      <c r="F23" s="396"/>
      <c r="G23" s="397"/>
      <c r="H23" s="397"/>
      <c r="I23" s="397"/>
      <c r="J23" s="397"/>
      <c r="K23" s="398"/>
      <c r="L23" s="399">
        <f t="shared" si="5"/>
      </c>
      <c r="M23" s="400">
        <f t="shared" si="6"/>
      </c>
      <c r="N23" s="399">
        <f t="shared" si="0"/>
        <v>39356</v>
      </c>
      <c r="O23" s="400">
        <f t="shared" si="1"/>
        <v>39356</v>
      </c>
      <c r="P23" s="400">
        <f t="shared" si="2"/>
        <v>39356</v>
      </c>
      <c r="Q23" s="400">
        <f t="shared" si="3"/>
        <v>39356</v>
      </c>
      <c r="R23" s="400">
        <f t="shared" si="4"/>
        <v>39356</v>
      </c>
      <c r="S23" s="401"/>
      <c r="T23" s="402"/>
      <c r="U23" s="402"/>
      <c r="V23" s="402"/>
      <c r="W23" s="402"/>
      <c r="X23" s="403"/>
      <c r="Y23" s="396"/>
      <c r="Z23" s="396"/>
      <c r="AA23" s="396"/>
      <c r="AB23" s="396"/>
      <c r="AC23" s="396"/>
      <c r="AD23" s="407">
        <f>(0.1*1726)*4</f>
        <v>690.4000000000001</v>
      </c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404"/>
      <c r="AT23" s="404"/>
      <c r="AU23" s="405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6"/>
      <c r="BU23" s="406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6"/>
      <c r="CK23" s="406"/>
      <c r="CL23" s="406"/>
      <c r="CM23" s="406"/>
      <c r="CN23" s="406"/>
      <c r="CO23" s="406"/>
      <c r="CP23" s="406"/>
      <c r="CQ23" s="406"/>
      <c r="CR23" s="406"/>
    </row>
    <row r="24" spans="1:96" s="67" customFormat="1" ht="15">
      <c r="A24" s="136">
        <v>15</v>
      </c>
      <c r="B24" s="143"/>
      <c r="C24"/>
      <c r="D24"/>
      <c r="E24" s="137"/>
      <c r="F24" s="139"/>
      <c r="G24" s="140"/>
      <c r="H24" s="140"/>
      <c r="I24" s="140"/>
      <c r="J24" s="140"/>
      <c r="K24" s="141"/>
      <c r="L24" s="80">
        <f t="shared" si="5"/>
      </c>
      <c r="M24" s="81">
        <f t="shared" si="6"/>
      </c>
      <c r="N24" s="75">
        <f t="shared" si="0"/>
        <v>39356</v>
      </c>
      <c r="O24" s="76">
        <f t="shared" si="1"/>
        <v>39356</v>
      </c>
      <c r="P24" s="76">
        <f t="shared" si="2"/>
        <v>39356</v>
      </c>
      <c r="Q24" s="76">
        <f t="shared" si="3"/>
        <v>39356</v>
      </c>
      <c r="R24" s="76">
        <f t="shared" si="4"/>
        <v>39356</v>
      </c>
      <c r="S24" s="218"/>
      <c r="T24" s="215"/>
      <c r="U24" s="215"/>
      <c r="V24" s="215"/>
      <c r="W24" s="215"/>
      <c r="X24" s="216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305"/>
      <c r="AT24" s="306"/>
      <c r="AU24" s="69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</row>
    <row r="25" spans="1:96" s="67" customFormat="1" ht="15">
      <c r="A25" s="136">
        <v>16</v>
      </c>
      <c r="B25" s="143"/>
      <c r="C25"/>
      <c r="D25"/>
      <c r="E25" s="137"/>
      <c r="F25" s="139"/>
      <c r="G25" s="140"/>
      <c r="H25" s="140"/>
      <c r="I25" s="140"/>
      <c r="J25" s="140"/>
      <c r="K25" s="141"/>
      <c r="L25" s="80">
        <f t="shared" si="5"/>
      </c>
      <c r="M25" s="81">
        <f t="shared" si="6"/>
      </c>
      <c r="N25" s="75">
        <f t="shared" si="0"/>
        <v>39356</v>
      </c>
      <c r="O25" s="76">
        <f t="shared" si="1"/>
        <v>39356</v>
      </c>
      <c r="P25" s="76">
        <f t="shared" si="2"/>
        <v>39356</v>
      </c>
      <c r="Q25" s="76">
        <f t="shared" si="3"/>
        <v>39356</v>
      </c>
      <c r="R25" s="76">
        <f t="shared" si="4"/>
        <v>39356</v>
      </c>
      <c r="S25" s="218"/>
      <c r="T25" s="215"/>
      <c r="U25" s="215"/>
      <c r="V25" s="215"/>
      <c r="W25" s="215"/>
      <c r="X25" s="216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305"/>
      <c r="AT25" s="306"/>
      <c r="AU25" s="69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</row>
    <row r="26" spans="1:96" s="31" customFormat="1" ht="14.25">
      <c r="A26" s="145"/>
      <c r="B26" s="145"/>
      <c r="C26" s="145"/>
      <c r="D26" s="145"/>
      <c r="E26" s="145"/>
      <c r="F26" s="146"/>
      <c r="G26" s="147"/>
      <c r="H26" s="147"/>
      <c r="I26" s="147"/>
      <c r="J26" s="147"/>
      <c r="K26" s="141"/>
      <c r="L26" s="80">
        <f>IF(F26="","",IF(K26="",MAX(N26:R26),K26))</f>
      </c>
      <c r="M26" s="81">
        <f>IF(F26="","",+L26+(F26*7/5))</f>
      </c>
      <c r="N26" s="75">
        <f>IF(K26="",(DATEVALUE("10/1/2007")),K26)</f>
        <v>39356</v>
      </c>
      <c r="O26" s="76">
        <f t="shared" si="1"/>
        <v>39356</v>
      </c>
      <c r="P26" s="76">
        <f t="shared" si="2"/>
        <v>39356</v>
      </c>
      <c r="Q26" s="76">
        <f t="shared" si="3"/>
        <v>39356</v>
      </c>
      <c r="R26" s="76">
        <f t="shared" si="4"/>
        <v>39356</v>
      </c>
      <c r="S26" s="144"/>
      <c r="T26" s="215"/>
      <c r="U26" s="215"/>
      <c r="V26" s="215"/>
      <c r="W26" s="215"/>
      <c r="X26" s="216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305"/>
      <c r="AT26" s="307"/>
      <c r="AU26" s="36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</row>
    <row r="27" spans="1:58" s="35" customFormat="1" ht="8.25" customHeight="1">
      <c r="A27" s="131"/>
      <c r="B27" s="131"/>
      <c r="C27" s="131"/>
      <c r="D27" s="131"/>
      <c r="E27" s="131"/>
      <c r="F27" s="148"/>
      <c r="G27" s="147"/>
      <c r="H27" s="147"/>
      <c r="I27" s="147"/>
      <c r="J27" s="147"/>
      <c r="K27" s="147"/>
      <c r="L27" s="73"/>
      <c r="M27" s="73"/>
      <c r="N27" s="259"/>
      <c r="O27" s="259"/>
      <c r="P27" s="259"/>
      <c r="Q27" s="259"/>
      <c r="R27" s="259"/>
      <c r="S27" s="131"/>
      <c r="T27" s="219"/>
      <c r="U27" s="219"/>
      <c r="V27" s="220"/>
      <c r="W27" s="219"/>
      <c r="X27" s="221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78"/>
      <c r="AT27" s="273"/>
      <c r="AU27" s="38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39" customFormat="1" ht="14.25">
      <c r="A28" s="149"/>
      <c r="B28" s="149"/>
      <c r="C28" s="150" t="s">
        <v>100</v>
      </c>
      <c r="D28" s="150"/>
      <c r="E28" s="150"/>
      <c r="F28" s="151"/>
      <c r="G28" s="152"/>
      <c r="H28" s="152"/>
      <c r="I28" s="152"/>
      <c r="J28" s="152"/>
      <c r="K28" s="152"/>
      <c r="L28" s="82"/>
      <c r="M28" s="82"/>
      <c r="N28" s="70"/>
      <c r="O28" s="70"/>
      <c r="P28" s="70"/>
      <c r="Q28" s="70"/>
      <c r="R28" s="70"/>
      <c r="S28" s="223"/>
      <c r="T28" s="224">
        <f>SUM(T10:T27)</f>
        <v>0</v>
      </c>
      <c r="U28" s="224">
        <f aca="true" t="shared" si="7" ref="U28:AQ28">SUM(U10:U27)</f>
        <v>0</v>
      </c>
      <c r="V28" s="224">
        <f t="shared" si="7"/>
        <v>0</v>
      </c>
      <c r="W28" s="224">
        <f t="shared" si="7"/>
        <v>0</v>
      </c>
      <c r="X28" s="224">
        <f t="shared" si="7"/>
        <v>0</v>
      </c>
      <c r="Y28" s="225">
        <f t="shared" si="7"/>
        <v>0</v>
      </c>
      <c r="Z28" s="225">
        <f t="shared" si="7"/>
        <v>0</v>
      </c>
      <c r="AA28" s="225">
        <f t="shared" si="7"/>
        <v>0</v>
      </c>
      <c r="AB28" s="225">
        <f t="shared" si="7"/>
        <v>0</v>
      </c>
      <c r="AC28" s="225">
        <f t="shared" si="7"/>
        <v>0</v>
      </c>
      <c r="AD28" s="225">
        <f t="shared" si="7"/>
        <v>6106.4</v>
      </c>
      <c r="AE28" s="225">
        <f t="shared" si="7"/>
        <v>0</v>
      </c>
      <c r="AF28" s="225">
        <f t="shared" si="7"/>
        <v>0</v>
      </c>
      <c r="AG28" s="225">
        <f t="shared" si="7"/>
        <v>0</v>
      </c>
      <c r="AH28" s="225">
        <f t="shared" si="7"/>
        <v>2560</v>
      </c>
      <c r="AI28" s="225">
        <f t="shared" si="7"/>
        <v>0</v>
      </c>
      <c r="AJ28" s="225">
        <f t="shared" si="7"/>
        <v>0</v>
      </c>
      <c r="AK28" s="225">
        <f t="shared" si="7"/>
        <v>0</v>
      </c>
      <c r="AL28" s="225">
        <f t="shared" si="7"/>
        <v>0</v>
      </c>
      <c r="AM28" s="225">
        <f t="shared" si="7"/>
        <v>0</v>
      </c>
      <c r="AN28" s="225">
        <f t="shared" si="7"/>
        <v>0</v>
      </c>
      <c r="AO28" s="225">
        <f t="shared" si="7"/>
        <v>0</v>
      </c>
      <c r="AP28" s="225">
        <f t="shared" si="7"/>
        <v>0</v>
      </c>
      <c r="AQ28" s="225">
        <f t="shared" si="7"/>
        <v>0</v>
      </c>
      <c r="AR28" s="225"/>
      <c r="AS28" s="279"/>
      <c r="AT28" s="149"/>
      <c r="AV28" s="31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37" customFormat="1" ht="15" thickBot="1">
      <c r="A29" s="153"/>
      <c r="B29" s="153"/>
      <c r="C29" s="153"/>
      <c r="D29" s="153"/>
      <c r="E29" s="153"/>
      <c r="F29" s="154"/>
      <c r="G29" s="147"/>
      <c r="H29" s="147"/>
      <c r="I29" s="147"/>
      <c r="J29" s="147"/>
      <c r="K29" s="147"/>
      <c r="L29" s="73"/>
      <c r="M29" s="73"/>
      <c r="N29" s="259"/>
      <c r="O29" s="259"/>
      <c r="P29" s="259"/>
      <c r="Q29" s="259"/>
      <c r="R29" s="259"/>
      <c r="S29" s="153"/>
      <c r="T29" s="226"/>
      <c r="U29" s="226"/>
      <c r="V29" s="227"/>
      <c r="W29" s="226"/>
      <c r="X29" s="226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153"/>
      <c r="AV29" s="31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43" customFormat="1" ht="16.5" thickBot="1">
      <c r="A30" s="155"/>
      <c r="B30" s="156" t="s">
        <v>50</v>
      </c>
      <c r="C30" s="157"/>
      <c r="D30" s="158"/>
      <c r="E30" s="158"/>
      <c r="F30" s="159">
        <f>SUM(T30:AQ30)</f>
        <v>1468.19376</v>
      </c>
      <c r="G30" s="160"/>
      <c r="H30" s="160"/>
      <c r="I30" s="160"/>
      <c r="J30" s="160"/>
      <c r="K30" s="160"/>
      <c r="L30" s="83"/>
      <c r="M30" s="83"/>
      <c r="N30" s="260"/>
      <c r="O30" s="260"/>
      <c r="P30" s="260"/>
      <c r="Q30" s="260"/>
      <c r="R30" s="260"/>
      <c r="S30" s="155"/>
      <c r="T30" s="229">
        <f>+T28*T9</f>
        <v>0</v>
      </c>
      <c r="U30" s="229">
        <f>+U28*U9</f>
        <v>0</v>
      </c>
      <c r="V30" s="229">
        <f>+V28*V9</f>
        <v>0</v>
      </c>
      <c r="W30" s="229">
        <f>+W28*W9</f>
        <v>0</v>
      </c>
      <c r="X30" s="229">
        <f>+X28*X9</f>
        <v>0</v>
      </c>
      <c r="Y30" s="229">
        <f aca="true" t="shared" si="8" ref="Y30:AQ30">(+Y28*Y9)/1000</f>
        <v>0</v>
      </c>
      <c r="Z30" s="229">
        <f t="shared" si="8"/>
        <v>0</v>
      </c>
      <c r="AA30" s="229">
        <f t="shared" si="8"/>
        <v>0</v>
      </c>
      <c r="AB30" s="229">
        <f t="shared" si="8"/>
        <v>0</v>
      </c>
      <c r="AC30" s="229">
        <f t="shared" si="8"/>
        <v>0</v>
      </c>
      <c r="AD30" s="229">
        <f t="shared" si="8"/>
        <v>1058.84976</v>
      </c>
      <c r="AE30" s="229">
        <f t="shared" si="8"/>
        <v>0</v>
      </c>
      <c r="AF30" s="229">
        <f t="shared" si="8"/>
        <v>0</v>
      </c>
      <c r="AG30" s="229">
        <f t="shared" si="8"/>
        <v>0</v>
      </c>
      <c r="AH30" s="229">
        <f t="shared" si="8"/>
        <v>409.344</v>
      </c>
      <c r="AI30" s="229">
        <f t="shared" si="8"/>
        <v>0</v>
      </c>
      <c r="AJ30" s="229">
        <f t="shared" si="8"/>
        <v>0</v>
      </c>
      <c r="AK30" s="229">
        <f t="shared" si="8"/>
        <v>0</v>
      </c>
      <c r="AL30" s="229">
        <f t="shared" si="8"/>
        <v>0</v>
      </c>
      <c r="AM30" s="229">
        <f t="shared" si="8"/>
        <v>0</v>
      </c>
      <c r="AN30" s="229">
        <f t="shared" si="8"/>
        <v>0</v>
      </c>
      <c r="AO30" s="229">
        <f t="shared" si="8"/>
        <v>0</v>
      </c>
      <c r="AP30" s="229">
        <f t="shared" si="8"/>
        <v>0</v>
      </c>
      <c r="AQ30" s="229">
        <f t="shared" si="8"/>
        <v>0</v>
      </c>
      <c r="AR30" s="229"/>
      <c r="AS30" s="226"/>
      <c r="AT30" s="155"/>
      <c r="AV30" s="31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43" customFormat="1" ht="16.5" thickBot="1">
      <c r="A31" s="155"/>
      <c r="B31" s="161" t="s">
        <v>101</v>
      </c>
      <c r="C31" s="155"/>
      <c r="D31" s="155"/>
      <c r="E31" s="155"/>
      <c r="F31" s="154"/>
      <c r="G31" s="162"/>
      <c r="H31" s="162"/>
      <c r="I31" s="162"/>
      <c r="J31" s="162"/>
      <c r="K31" s="162"/>
      <c r="L31" s="83"/>
      <c r="M31" s="83"/>
      <c r="N31" s="260"/>
      <c r="O31" s="260"/>
      <c r="P31" s="260"/>
      <c r="Q31" s="260"/>
      <c r="R31" s="260"/>
      <c r="S31" s="155"/>
      <c r="T31" s="199"/>
      <c r="U31" s="155"/>
      <c r="V31" s="230"/>
      <c r="W31" s="155"/>
      <c r="X31" s="155"/>
      <c r="Y31" s="155"/>
      <c r="Z31" s="155"/>
      <c r="AA31" s="155"/>
      <c r="AB31" s="155"/>
      <c r="AC31" s="155"/>
      <c r="AD31" s="231" t="s">
        <v>119</v>
      </c>
      <c r="AE31" s="232"/>
      <c r="AF31" s="232"/>
      <c r="AG31" s="232"/>
      <c r="AH31" s="232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80"/>
      <c r="AT31" s="274"/>
      <c r="AU31" s="55"/>
      <c r="AV31" s="55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44" customFormat="1" ht="15">
      <c r="A32" s="163"/>
      <c r="B32" s="163"/>
      <c r="C32" s="164" t="s">
        <v>66</v>
      </c>
      <c r="D32" s="165"/>
      <c r="E32" s="165"/>
      <c r="F32" s="166"/>
      <c r="G32" s="167"/>
      <c r="H32" s="167"/>
      <c r="I32" s="167"/>
      <c r="J32" s="167"/>
      <c r="K32" s="167"/>
      <c r="L32" s="84"/>
      <c r="M32" s="85" t="s">
        <v>65</v>
      </c>
      <c r="N32" s="261"/>
      <c r="O32" s="261"/>
      <c r="P32" s="261"/>
      <c r="Q32" s="261"/>
      <c r="R32" s="261"/>
      <c r="S32" s="234"/>
      <c r="T32" s="163"/>
      <c r="U32" s="163"/>
      <c r="V32" s="235"/>
      <c r="W32" s="163"/>
      <c r="X32" s="236"/>
      <c r="Y32" s="163"/>
      <c r="Z32" s="163"/>
      <c r="AA32" s="163"/>
      <c r="AB32" s="163"/>
      <c r="AC32" s="163"/>
      <c r="AD32" s="237" t="s">
        <v>120</v>
      </c>
      <c r="AE32" s="238"/>
      <c r="AF32" s="238"/>
      <c r="AG32" s="238"/>
      <c r="AH32" s="238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81"/>
      <c r="AT32" s="275"/>
      <c r="AU32" s="57"/>
      <c r="AV32" s="57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49" s="1" customFormat="1" ht="15.75">
      <c r="A33" s="168"/>
      <c r="B33" s="168"/>
      <c r="C33" s="169"/>
      <c r="D33" s="170" t="s">
        <v>61</v>
      </c>
      <c r="E33" s="170"/>
      <c r="F33" s="170"/>
      <c r="G33" s="171"/>
      <c r="H33" s="171"/>
      <c r="I33" s="171"/>
      <c r="J33" s="171"/>
      <c r="K33" s="171"/>
      <c r="L33" s="86"/>
      <c r="M33" s="87">
        <v>3</v>
      </c>
      <c r="N33" s="262"/>
      <c r="O33" s="262"/>
      <c r="P33" s="262"/>
      <c r="Q33" s="262"/>
      <c r="R33" s="262"/>
      <c r="S33" s="234"/>
      <c r="T33" s="168"/>
      <c r="U33" s="168"/>
      <c r="V33" s="240"/>
      <c r="W33" s="168"/>
      <c r="X33" s="241"/>
      <c r="Y33" s="168"/>
      <c r="Z33" s="168"/>
      <c r="AA33" s="168"/>
      <c r="AB33" s="168"/>
      <c r="AC33" s="168"/>
      <c r="AD33" s="237" t="s">
        <v>121</v>
      </c>
      <c r="AE33" s="238"/>
      <c r="AF33" s="238"/>
      <c r="AG33" s="238"/>
      <c r="AH33" s="238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81"/>
      <c r="AT33" s="275"/>
      <c r="AU33" s="57"/>
      <c r="AV33" s="57"/>
      <c r="AW33" s="34"/>
    </row>
    <row r="34" spans="1:49" s="1" customFormat="1" ht="15.75">
      <c r="A34" s="168"/>
      <c r="B34" s="168"/>
      <c r="C34" s="172"/>
      <c r="D34" s="170" t="s">
        <v>62</v>
      </c>
      <c r="E34" s="170"/>
      <c r="F34" s="173"/>
      <c r="G34" s="174"/>
      <c r="H34" s="174"/>
      <c r="I34" s="174"/>
      <c r="J34" s="174"/>
      <c r="K34" s="174"/>
      <c r="L34" s="88"/>
      <c r="M34" s="87">
        <v>5</v>
      </c>
      <c r="N34" s="262"/>
      <c r="O34" s="262"/>
      <c r="P34" s="262"/>
      <c r="Q34" s="262"/>
      <c r="R34" s="262"/>
      <c r="S34" s="242"/>
      <c r="T34" s="168"/>
      <c r="U34" s="168"/>
      <c r="V34" s="240"/>
      <c r="W34" s="168"/>
      <c r="X34" s="168"/>
      <c r="Y34" s="168"/>
      <c r="Z34" s="168"/>
      <c r="AA34" s="168"/>
      <c r="AB34" s="168"/>
      <c r="AC34" s="168"/>
      <c r="AD34" s="237" t="s">
        <v>122</v>
      </c>
      <c r="AE34" s="238"/>
      <c r="AF34" s="238"/>
      <c r="AG34" s="238"/>
      <c r="AH34" s="243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82"/>
      <c r="AT34" s="275"/>
      <c r="AU34" s="57"/>
      <c r="AV34" s="57"/>
      <c r="AW34" s="34"/>
    </row>
    <row r="35" spans="1:49" s="1" customFormat="1" ht="15.75">
      <c r="A35" s="168"/>
      <c r="B35" s="168"/>
      <c r="C35" s="169"/>
      <c r="D35" s="170" t="s">
        <v>63</v>
      </c>
      <c r="E35" s="170"/>
      <c r="F35" s="170"/>
      <c r="G35" s="171"/>
      <c r="H35" s="171"/>
      <c r="I35" s="171"/>
      <c r="J35" s="171"/>
      <c r="K35" s="171"/>
      <c r="L35" s="86"/>
      <c r="M35" s="87">
        <v>8</v>
      </c>
      <c r="N35" s="262"/>
      <c r="O35" s="262"/>
      <c r="P35" s="262"/>
      <c r="Q35" s="262"/>
      <c r="R35" s="262"/>
      <c r="S35" s="234"/>
      <c r="T35" s="168"/>
      <c r="U35" s="168"/>
      <c r="V35" s="240"/>
      <c r="W35" s="168"/>
      <c r="X35" s="168"/>
      <c r="Y35" s="168"/>
      <c r="Z35" s="168"/>
      <c r="AA35" s="168"/>
      <c r="AB35" s="168"/>
      <c r="AC35" s="168"/>
      <c r="AD35" s="237" t="s">
        <v>123</v>
      </c>
      <c r="AE35" s="238"/>
      <c r="AF35" s="238"/>
      <c r="AG35" s="238"/>
      <c r="AH35" s="243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83"/>
      <c r="AT35" s="275"/>
      <c r="AU35" s="57"/>
      <c r="AV35" s="57"/>
      <c r="AW35" s="34"/>
    </row>
    <row r="36" spans="1:49" s="1" customFormat="1" ht="15.75">
      <c r="A36" s="168"/>
      <c r="B36" s="168"/>
      <c r="C36" s="169"/>
      <c r="D36" s="170" t="s">
        <v>64</v>
      </c>
      <c r="E36" s="170"/>
      <c r="F36" s="170"/>
      <c r="G36" s="171"/>
      <c r="H36" s="171"/>
      <c r="I36" s="171"/>
      <c r="J36" s="171"/>
      <c r="K36" s="171"/>
      <c r="L36" s="86"/>
      <c r="M36" s="87">
        <v>9</v>
      </c>
      <c r="N36" s="262"/>
      <c r="O36" s="262"/>
      <c r="P36" s="262"/>
      <c r="Q36" s="262"/>
      <c r="R36" s="262"/>
      <c r="S36" s="234"/>
      <c r="T36" s="168"/>
      <c r="U36" s="168"/>
      <c r="V36" s="240"/>
      <c r="W36" s="168"/>
      <c r="X36" s="168"/>
      <c r="Y36" s="168"/>
      <c r="Z36" s="168"/>
      <c r="AA36" s="168"/>
      <c r="AB36" s="168"/>
      <c r="AC36" s="168"/>
      <c r="AD36" s="237" t="s">
        <v>124</v>
      </c>
      <c r="AE36" s="238"/>
      <c r="AF36" s="238"/>
      <c r="AG36" s="238"/>
      <c r="AH36" s="243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84"/>
      <c r="AT36" s="276"/>
      <c r="AU36" s="56"/>
      <c r="AV36" s="56"/>
      <c r="AW36" s="34"/>
    </row>
    <row r="37" spans="1:49" s="1" customFormat="1" ht="15.75" thickBot="1">
      <c r="A37" s="168"/>
      <c r="B37" s="168"/>
      <c r="C37" s="175"/>
      <c r="D37" s="176"/>
      <c r="E37" s="176"/>
      <c r="F37" s="177"/>
      <c r="G37" s="178"/>
      <c r="H37" s="178"/>
      <c r="I37" s="178"/>
      <c r="J37" s="178"/>
      <c r="K37" s="178"/>
      <c r="L37" s="89"/>
      <c r="M37" s="90"/>
      <c r="N37" s="263"/>
      <c r="O37" s="263"/>
      <c r="P37" s="263"/>
      <c r="Q37" s="263"/>
      <c r="R37" s="263"/>
      <c r="S37" s="179"/>
      <c r="T37" s="168"/>
      <c r="U37" s="168"/>
      <c r="V37" s="240"/>
      <c r="W37" s="168"/>
      <c r="X37" s="168"/>
      <c r="Y37" s="168"/>
      <c r="Z37" s="168"/>
      <c r="AA37" s="168"/>
      <c r="AB37" s="168"/>
      <c r="AC37" s="168"/>
      <c r="AD37" s="237" t="s">
        <v>125</v>
      </c>
      <c r="AE37" s="238"/>
      <c r="AF37" s="238"/>
      <c r="AG37" s="238"/>
      <c r="AH37" s="243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84"/>
      <c r="AT37" s="276"/>
      <c r="AU37" s="56"/>
      <c r="AV37" s="56"/>
      <c r="AW37" s="34"/>
    </row>
    <row r="38" spans="1:49" s="1" customFormat="1" ht="15">
      <c r="A38" s="168"/>
      <c r="B38" s="168"/>
      <c r="C38" s="179"/>
      <c r="D38" s="179"/>
      <c r="E38" s="179"/>
      <c r="F38" s="180"/>
      <c r="G38" s="181"/>
      <c r="H38" s="181"/>
      <c r="I38" s="181"/>
      <c r="J38" s="181"/>
      <c r="K38" s="181"/>
      <c r="L38" s="91"/>
      <c r="M38" s="91"/>
      <c r="N38" s="263"/>
      <c r="O38" s="263"/>
      <c r="P38" s="263"/>
      <c r="Q38" s="263"/>
      <c r="R38" s="263"/>
      <c r="S38" s="179"/>
      <c r="T38" s="168"/>
      <c r="U38" s="168"/>
      <c r="V38" s="240"/>
      <c r="W38" s="168"/>
      <c r="X38" s="168"/>
      <c r="Y38" s="168"/>
      <c r="Z38" s="168"/>
      <c r="AA38" s="168"/>
      <c r="AB38" s="168"/>
      <c r="AC38" s="168"/>
      <c r="AD38" s="237" t="s">
        <v>126</v>
      </c>
      <c r="AE38" s="238"/>
      <c r="AF38" s="238"/>
      <c r="AG38" s="238"/>
      <c r="AH38" s="243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84"/>
      <c r="AT38" s="276"/>
      <c r="AU38" s="56"/>
      <c r="AV38" s="56"/>
      <c r="AW38" s="34"/>
    </row>
    <row r="39" spans="1:49" s="1" customFormat="1" ht="15">
      <c r="A39" s="168"/>
      <c r="B39" s="168"/>
      <c r="C39" s="179"/>
      <c r="D39" s="179"/>
      <c r="E39" s="179"/>
      <c r="F39" s="180"/>
      <c r="G39" s="181"/>
      <c r="H39" s="181"/>
      <c r="I39" s="181"/>
      <c r="J39" s="181"/>
      <c r="K39" s="181"/>
      <c r="L39" s="91"/>
      <c r="M39" s="91"/>
      <c r="N39" s="263"/>
      <c r="O39" s="263"/>
      <c r="P39" s="263"/>
      <c r="Q39" s="263"/>
      <c r="R39" s="263"/>
      <c r="S39" s="179"/>
      <c r="T39" s="168"/>
      <c r="U39" s="168"/>
      <c r="V39" s="240"/>
      <c r="W39" s="168"/>
      <c r="X39" s="168"/>
      <c r="Y39" s="168"/>
      <c r="Z39" s="168"/>
      <c r="AA39" s="168"/>
      <c r="AB39" s="168"/>
      <c r="AC39" s="168"/>
      <c r="AD39" s="237" t="s">
        <v>128</v>
      </c>
      <c r="AE39" s="238"/>
      <c r="AF39" s="238"/>
      <c r="AG39" s="238"/>
      <c r="AH39" s="243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84"/>
      <c r="AT39" s="276"/>
      <c r="AU39" s="56"/>
      <c r="AV39" s="56"/>
      <c r="AW39" s="34"/>
    </row>
    <row r="40" spans="1:49" s="1" customFormat="1" ht="15.75" thickBot="1">
      <c r="A40" s="168"/>
      <c r="B40" s="168"/>
      <c r="C40" s="179"/>
      <c r="D40" s="179"/>
      <c r="E40" s="179"/>
      <c r="F40" s="180"/>
      <c r="G40" s="181"/>
      <c r="H40" s="181"/>
      <c r="I40" s="181"/>
      <c r="J40" s="181"/>
      <c r="K40" s="181"/>
      <c r="L40" s="91"/>
      <c r="M40" s="91"/>
      <c r="N40" s="263"/>
      <c r="O40" s="263"/>
      <c r="P40" s="263"/>
      <c r="Q40" s="263"/>
      <c r="R40" s="263"/>
      <c r="S40" s="179"/>
      <c r="T40" s="168"/>
      <c r="U40" s="168"/>
      <c r="V40" s="240"/>
      <c r="W40" s="168"/>
      <c r="X40" s="168"/>
      <c r="Y40" s="168"/>
      <c r="Z40" s="168"/>
      <c r="AA40" s="168"/>
      <c r="AB40" s="168"/>
      <c r="AC40" s="168"/>
      <c r="AD40" s="247" t="s">
        <v>127</v>
      </c>
      <c r="AE40" s="248"/>
      <c r="AF40" s="248"/>
      <c r="AG40" s="248"/>
      <c r="AH40" s="249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85"/>
      <c r="AT40" s="277"/>
      <c r="AU40" s="58"/>
      <c r="AV40" s="58"/>
      <c r="AW40" s="34"/>
    </row>
    <row r="41" spans="1:49" s="1" customFormat="1" ht="15">
      <c r="A41" s="168"/>
      <c r="B41" s="168"/>
      <c r="C41" s="179"/>
      <c r="D41" s="179"/>
      <c r="E41" s="179"/>
      <c r="F41" s="180"/>
      <c r="G41" s="181"/>
      <c r="H41" s="181"/>
      <c r="I41" s="181"/>
      <c r="J41" s="181"/>
      <c r="K41" s="181"/>
      <c r="L41" s="91"/>
      <c r="M41" s="91"/>
      <c r="N41" s="263"/>
      <c r="O41" s="263"/>
      <c r="P41" s="263"/>
      <c r="Q41" s="263"/>
      <c r="R41" s="263"/>
      <c r="S41" s="179"/>
      <c r="T41" s="168"/>
      <c r="U41" s="168"/>
      <c r="V41" s="240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3"/>
      <c r="AT41" s="163"/>
      <c r="AW41" s="34"/>
    </row>
    <row r="42" spans="1:49" s="42" customFormat="1" ht="15.75">
      <c r="A42" s="182"/>
      <c r="B42" s="182"/>
      <c r="C42" s="182"/>
      <c r="D42" s="182"/>
      <c r="E42" s="182"/>
      <c r="F42" s="146"/>
      <c r="G42" s="162"/>
      <c r="H42" s="162"/>
      <c r="I42" s="162"/>
      <c r="J42" s="162"/>
      <c r="K42" s="162"/>
      <c r="L42" s="83"/>
      <c r="M42" s="83"/>
      <c r="N42" s="260"/>
      <c r="O42" s="260"/>
      <c r="P42" s="260"/>
      <c r="Q42" s="260"/>
      <c r="R42" s="260"/>
      <c r="S42" s="182"/>
      <c r="T42" s="182"/>
      <c r="U42" s="182"/>
      <c r="V42" s="251"/>
      <c r="W42" s="182"/>
      <c r="X42" s="182"/>
      <c r="Y42" s="182"/>
      <c r="Z42" s="182"/>
      <c r="AA42" s="182"/>
      <c r="AB42" s="182"/>
      <c r="AC42" s="182"/>
      <c r="AD42" s="408" t="s">
        <v>97</v>
      </c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55"/>
      <c r="AT42" s="155"/>
      <c r="AW42" s="34"/>
    </row>
    <row r="43" spans="12:13" ht="15">
      <c r="L43" s="8"/>
      <c r="M43" s="8"/>
    </row>
    <row r="44" spans="12:48" ht="15">
      <c r="L44" s="8"/>
      <c r="M44" s="8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54"/>
      <c r="AV44" s="64"/>
    </row>
    <row r="45" spans="12:48" ht="15">
      <c r="L45" s="8"/>
      <c r="M45" s="8"/>
      <c r="AU45" s="5"/>
      <c r="AV45" s="5"/>
    </row>
    <row r="46" spans="1:48" ht="15">
      <c r="A46" s="185"/>
      <c r="F46" s="186"/>
      <c r="G46" s="187"/>
      <c r="H46" s="187"/>
      <c r="I46" s="187"/>
      <c r="L46" s="92"/>
      <c r="M46" s="92"/>
      <c r="AU46" s="5"/>
      <c r="AV46" s="65"/>
    </row>
    <row r="47" spans="1:48" ht="15">
      <c r="A47" s="185"/>
      <c r="F47" s="186"/>
      <c r="G47" s="188"/>
      <c r="L47" s="80"/>
      <c r="M47" s="93"/>
      <c r="N47" s="265"/>
      <c r="O47" s="266"/>
      <c r="P47" s="266"/>
      <c r="Q47" s="266"/>
      <c r="R47" s="266"/>
      <c r="AU47" s="5"/>
      <c r="AV47" s="65"/>
    </row>
    <row r="48" spans="1:48" ht="15">
      <c r="A48" s="185"/>
      <c r="F48" s="186"/>
      <c r="G48" s="188"/>
      <c r="L48" s="80"/>
      <c r="M48" s="93"/>
      <c r="N48" s="265"/>
      <c r="O48" s="266"/>
      <c r="P48" s="266"/>
      <c r="Q48" s="266"/>
      <c r="R48" s="266"/>
      <c r="AU48" s="5"/>
      <c r="AV48" s="65"/>
    </row>
    <row r="49" spans="1:48" ht="15">
      <c r="A49" s="185"/>
      <c r="F49" s="186"/>
      <c r="G49" s="188"/>
      <c r="L49" s="80"/>
      <c r="M49" s="93"/>
      <c r="N49" s="265"/>
      <c r="O49" s="266"/>
      <c r="P49" s="266"/>
      <c r="Q49" s="266"/>
      <c r="R49" s="266"/>
      <c r="AU49" s="5"/>
      <c r="AV49" s="65"/>
    </row>
    <row r="50" spans="1:48" ht="15">
      <c r="A50" s="185"/>
      <c r="F50" s="186"/>
      <c r="G50" s="188"/>
      <c r="L50" s="80"/>
      <c r="M50" s="93"/>
      <c r="N50" s="265"/>
      <c r="O50" s="266"/>
      <c r="P50" s="266"/>
      <c r="Q50" s="266"/>
      <c r="R50" s="266"/>
      <c r="AU50" s="5"/>
      <c r="AV50" s="65"/>
    </row>
    <row r="51" spans="1:48" ht="15">
      <c r="A51" s="185"/>
      <c r="F51" s="186"/>
      <c r="G51" s="188"/>
      <c r="L51" s="80"/>
      <c r="M51" s="93"/>
      <c r="N51" s="265"/>
      <c r="O51" s="266"/>
      <c r="P51" s="266"/>
      <c r="Q51" s="266"/>
      <c r="R51" s="266"/>
      <c r="AU51" s="5"/>
      <c r="AV51" s="65"/>
    </row>
    <row r="52" spans="1:48" ht="15">
      <c r="A52" s="185"/>
      <c r="F52" s="186"/>
      <c r="G52" s="188"/>
      <c r="L52" s="80"/>
      <c r="M52" s="93"/>
      <c r="N52" s="265"/>
      <c r="O52" s="266"/>
      <c r="P52" s="266"/>
      <c r="Q52" s="266"/>
      <c r="R52" s="266"/>
      <c r="AU52" s="5"/>
      <c r="AV52" s="65"/>
    </row>
    <row r="53" spans="1:48" ht="15">
      <c r="A53" s="185"/>
      <c r="F53" s="186"/>
      <c r="G53" s="188"/>
      <c r="L53" s="80"/>
      <c r="M53" s="93"/>
      <c r="N53" s="265"/>
      <c r="O53" s="266"/>
      <c r="P53" s="266"/>
      <c r="Q53" s="266"/>
      <c r="R53" s="266"/>
      <c r="AU53" s="5"/>
      <c r="AV53" s="65"/>
    </row>
    <row r="54" spans="1:48" ht="15">
      <c r="A54" s="185"/>
      <c r="F54" s="186"/>
      <c r="G54" s="188"/>
      <c r="L54" s="80"/>
      <c r="M54" s="93"/>
      <c r="N54" s="265"/>
      <c r="O54" s="266"/>
      <c r="P54" s="266"/>
      <c r="Q54" s="266"/>
      <c r="R54" s="266"/>
      <c r="AU54" s="5"/>
      <c r="AV54" s="65"/>
    </row>
    <row r="55" spans="1:48" ht="15">
      <c r="A55" s="185"/>
      <c r="F55" s="186"/>
      <c r="G55" s="188"/>
      <c r="L55" s="80"/>
      <c r="M55" s="93"/>
      <c r="N55" s="265"/>
      <c r="O55" s="266"/>
      <c r="P55" s="266"/>
      <c r="Q55" s="266"/>
      <c r="R55" s="266"/>
      <c r="AU55" s="5"/>
      <c r="AV55" s="5"/>
    </row>
    <row r="56" spans="12:48" ht="15">
      <c r="L56" s="8"/>
      <c r="M56" s="8"/>
      <c r="AU56" s="66"/>
      <c r="AV56" s="65"/>
    </row>
    <row r="57" spans="12:13" ht="15">
      <c r="L57" s="8"/>
      <c r="M57" s="8"/>
    </row>
    <row r="58" spans="12:13" ht="15">
      <c r="L58" s="8"/>
      <c r="M58" s="8"/>
    </row>
    <row r="59" spans="12:13" ht="15">
      <c r="L59" s="8"/>
      <c r="M59" s="8"/>
    </row>
    <row r="60" spans="12:13" ht="15">
      <c r="L60" s="8"/>
      <c r="M60" s="8"/>
    </row>
    <row r="61" spans="12:13" ht="15">
      <c r="L61" s="8"/>
      <c r="M61" s="8"/>
    </row>
    <row r="62" spans="12:13" ht="15">
      <c r="L62" s="8"/>
      <c r="M62" s="8"/>
    </row>
    <row r="63" spans="12:13" ht="15">
      <c r="L63" s="8"/>
      <c r="M63" s="8"/>
    </row>
    <row r="64" spans="12:13" ht="15">
      <c r="L64" s="8"/>
      <c r="M64" s="8"/>
    </row>
    <row r="65" spans="12:13" ht="15">
      <c r="L65" s="8"/>
      <c r="M65" s="8"/>
    </row>
    <row r="66" spans="12:13" ht="15">
      <c r="L66" s="8"/>
      <c r="M66" s="8"/>
    </row>
    <row r="67" spans="12:13" ht="15">
      <c r="L67" s="8"/>
      <c r="M67" s="8"/>
    </row>
    <row r="68" spans="12:13" ht="15">
      <c r="L68" s="8"/>
      <c r="M68" s="8"/>
    </row>
    <row r="69" spans="12:13" ht="15">
      <c r="L69" s="8"/>
      <c r="M69" s="8"/>
    </row>
    <row r="70" spans="12:13" ht="15">
      <c r="L70" s="8"/>
      <c r="M70" s="8"/>
    </row>
    <row r="71" spans="12:13" ht="15">
      <c r="L71" s="8"/>
      <c r="M71" s="8"/>
    </row>
    <row r="72" spans="12:13" ht="15">
      <c r="L72" s="8"/>
      <c r="M72" s="8"/>
    </row>
    <row r="73" spans="12:13" ht="15">
      <c r="L73" s="8"/>
      <c r="M73" s="8"/>
    </row>
    <row r="74" spans="12:13" ht="15">
      <c r="L74" s="8"/>
      <c r="M74" s="8"/>
    </row>
    <row r="75" spans="12:13" ht="15">
      <c r="L75" s="8"/>
      <c r="M75" s="8"/>
    </row>
    <row r="76" spans="12:13" ht="15">
      <c r="L76" s="8"/>
      <c r="M76" s="8"/>
    </row>
    <row r="77" spans="12:13" ht="15">
      <c r="L77" s="8"/>
      <c r="M77" s="8"/>
    </row>
    <row r="78" spans="12:13" ht="15">
      <c r="L78" s="8"/>
      <c r="M78" s="8"/>
    </row>
    <row r="79" spans="12:13" ht="15">
      <c r="L79" s="8"/>
      <c r="M79" s="8"/>
    </row>
    <row r="80" spans="12:13" ht="15">
      <c r="L80" s="8"/>
      <c r="M80" s="8"/>
    </row>
    <row r="81" spans="12:13" ht="15">
      <c r="L81" s="8"/>
      <c r="M81" s="8"/>
    </row>
    <row r="82" spans="12:13" ht="15">
      <c r="L82" s="8"/>
      <c r="M82" s="8"/>
    </row>
    <row r="83" spans="12:13" ht="15">
      <c r="L83" s="8"/>
      <c r="M83" s="8"/>
    </row>
    <row r="84" spans="12:13" ht="15">
      <c r="L84" s="8"/>
      <c r="M84" s="8"/>
    </row>
    <row r="85" spans="12:13" ht="15">
      <c r="L85" s="8"/>
      <c r="M85" s="8"/>
    </row>
    <row r="86" spans="12:13" ht="15">
      <c r="L86" s="8"/>
      <c r="M86" s="8"/>
    </row>
    <row r="87" spans="12:13" ht="15">
      <c r="L87" s="8"/>
      <c r="M87" s="8"/>
    </row>
    <row r="88" spans="12:13" ht="15">
      <c r="L88" s="8"/>
      <c r="M88" s="8"/>
    </row>
    <row r="89" spans="12:13" ht="15">
      <c r="L89" s="8"/>
      <c r="M89" s="8"/>
    </row>
    <row r="90" spans="12:13" ht="15">
      <c r="L90" s="8"/>
      <c r="M90" s="8"/>
    </row>
    <row r="91" spans="12:13" ht="15">
      <c r="L91" s="8"/>
      <c r="M91" s="8"/>
    </row>
    <row r="92" spans="12:13" ht="15">
      <c r="L92" s="8"/>
      <c r="M92" s="8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</sheetData>
  <sheetProtection formatCells="0" formatColumns="0" formatRows="0" insertColumns="0" insertRows="0" insertHyperlinks="0" deleteColumns="0" deleteRows="0" sort="0" autoFilter="0" pivotTables="0"/>
  <conditionalFormatting sqref="AW11:AW25 AW26:BJ26 AX10:BJ25 BK10:CR26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fitToHeight="1" fitToWidth="1" horizontalDpi="600" verticalDpi="600" orientation="landscape" paperSize="17" scale="83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G17" sqref="G17:M19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1180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7300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NBI BL2 Management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T. N. Stevenson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89</v>
      </c>
    </row>
    <row r="8" spans="1:20" ht="26.25">
      <c r="A8" s="10"/>
      <c r="D8" s="12" t="s">
        <v>91</v>
      </c>
      <c r="E8" s="12" t="s">
        <v>92</v>
      </c>
      <c r="F8" s="12" t="s">
        <v>93</v>
      </c>
      <c r="G8" s="14" t="s">
        <v>96</v>
      </c>
      <c r="H8" s="13" t="s">
        <v>95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90</v>
      </c>
      <c r="D9" s="4"/>
      <c r="E9" s="4" t="s">
        <v>3</v>
      </c>
      <c r="F9" s="4"/>
      <c r="G9" s="4"/>
      <c r="H9" s="412" t="s">
        <v>4</v>
      </c>
      <c r="I9" s="412"/>
      <c r="J9" s="412"/>
      <c r="K9" s="412"/>
      <c r="L9" s="412"/>
      <c r="M9" s="412"/>
      <c r="N9" s="412"/>
      <c r="O9" s="412"/>
      <c r="P9" s="412"/>
      <c r="Q9" s="412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94</v>
      </c>
      <c r="D11" s="4"/>
      <c r="E11" s="4" t="s">
        <v>3</v>
      </c>
      <c r="F11" s="4"/>
      <c r="G11" s="4"/>
      <c r="H11" s="412" t="s">
        <v>4</v>
      </c>
      <c r="I11" s="412"/>
      <c r="J11" s="412"/>
      <c r="K11" s="412"/>
      <c r="L11" s="412"/>
      <c r="M11" s="412"/>
      <c r="N11" s="412"/>
      <c r="O11" s="412"/>
      <c r="P11" s="412"/>
      <c r="Q11" s="412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102</v>
      </c>
    </row>
    <row r="15" spans="6:17" s="45" customFormat="1" ht="12.75">
      <c r="F15" s="46"/>
      <c r="G15" s="46"/>
      <c r="N15" s="413" t="s">
        <v>103</v>
      </c>
      <c r="O15" s="413"/>
      <c r="P15" s="47" t="s">
        <v>104</v>
      </c>
      <c r="Q15" s="48"/>
    </row>
    <row r="16" spans="1:17" s="49" customFormat="1" ht="25.5">
      <c r="A16" s="62"/>
      <c r="B16" s="414" t="s">
        <v>105</v>
      </c>
      <c r="C16" s="414"/>
      <c r="D16" s="414"/>
      <c r="E16" s="414"/>
      <c r="F16" s="414"/>
      <c r="G16" s="63" t="s">
        <v>106</v>
      </c>
      <c r="H16" s="414" t="s">
        <v>107</v>
      </c>
      <c r="I16" s="414"/>
      <c r="J16" s="414"/>
      <c r="K16" s="414" t="s">
        <v>108</v>
      </c>
      <c r="L16" s="414"/>
      <c r="M16" s="414"/>
      <c r="N16" s="62" t="s">
        <v>51</v>
      </c>
      <c r="O16" s="62" t="s">
        <v>52</v>
      </c>
      <c r="P16" s="63" t="s">
        <v>53</v>
      </c>
      <c r="Q16" s="63" t="s">
        <v>54</v>
      </c>
    </row>
    <row r="17" spans="1:17" s="62" customFormat="1" ht="36.75" customHeight="1">
      <c r="A17" s="62">
        <v>1</v>
      </c>
      <c r="B17" s="411" t="s">
        <v>5</v>
      </c>
      <c r="C17" s="411"/>
      <c r="D17" s="411"/>
      <c r="E17" s="411"/>
      <c r="F17" s="411"/>
      <c r="G17" s="409"/>
      <c r="H17" s="415"/>
      <c r="I17" s="415"/>
      <c r="J17" s="415"/>
      <c r="K17" s="415"/>
      <c r="L17" s="415"/>
      <c r="M17" s="415"/>
      <c r="N17" s="410"/>
      <c r="O17" s="410">
        <v>75</v>
      </c>
      <c r="P17" s="63"/>
      <c r="Q17" s="63"/>
    </row>
    <row r="18" spans="1:17" s="62" customFormat="1" ht="36.75" customHeight="1">
      <c r="A18" s="62">
        <v>2</v>
      </c>
      <c r="B18" s="411"/>
      <c r="C18" s="411"/>
      <c r="D18" s="411"/>
      <c r="E18" s="411"/>
      <c r="F18" s="411"/>
      <c r="G18" s="63"/>
      <c r="H18" s="411"/>
      <c r="I18" s="411"/>
      <c r="J18" s="411"/>
      <c r="K18" s="416"/>
      <c r="L18" s="416"/>
      <c r="M18" s="416"/>
      <c r="P18" s="63"/>
      <c r="Q18" s="63"/>
    </row>
    <row r="19" spans="1:17" s="62" customFormat="1" ht="36.75" customHeight="1">
      <c r="A19" s="62">
        <v>3</v>
      </c>
      <c r="B19" s="411"/>
      <c r="C19" s="411"/>
      <c r="D19" s="411"/>
      <c r="E19" s="411"/>
      <c r="F19" s="411"/>
      <c r="G19" s="63"/>
      <c r="H19" s="411"/>
      <c r="I19" s="411"/>
      <c r="J19" s="411"/>
      <c r="K19" s="411"/>
      <c r="L19" s="411"/>
      <c r="M19" s="411"/>
      <c r="P19" s="63"/>
      <c r="Q19" s="63"/>
    </row>
    <row r="20" spans="1:17" s="62" customFormat="1" ht="36.75" customHeight="1">
      <c r="A20" s="62">
        <v>4</v>
      </c>
      <c r="B20" s="411"/>
      <c r="C20" s="411"/>
      <c r="D20" s="411"/>
      <c r="E20" s="411"/>
      <c r="F20" s="411"/>
      <c r="G20" s="63"/>
      <c r="H20" s="411"/>
      <c r="I20" s="411"/>
      <c r="J20" s="411"/>
      <c r="K20" s="411"/>
      <c r="L20" s="411"/>
      <c r="M20" s="411"/>
      <c r="P20" s="63"/>
      <c r="Q20" s="63"/>
    </row>
    <row r="21" spans="1:13" s="51" customFormat="1" ht="36.75" customHeight="1">
      <c r="A21" s="63">
        <v>5</v>
      </c>
      <c r="B21" s="411"/>
      <c r="C21" s="411"/>
      <c r="D21" s="411"/>
      <c r="E21" s="411"/>
      <c r="F21" s="411"/>
      <c r="G21" s="50"/>
      <c r="H21" s="411"/>
      <c r="I21" s="411"/>
      <c r="J21" s="411"/>
      <c r="K21" s="411"/>
      <c r="L21" s="411"/>
      <c r="M21" s="411"/>
    </row>
    <row r="22" spans="2:13" s="51" customFormat="1" ht="12.75">
      <c r="B22" s="411"/>
      <c r="C22" s="411"/>
      <c r="D22" s="411"/>
      <c r="E22" s="411"/>
      <c r="F22" s="411"/>
      <c r="G22" s="50"/>
      <c r="H22" s="411"/>
      <c r="I22" s="411"/>
      <c r="J22" s="411"/>
      <c r="K22" s="411"/>
      <c r="L22" s="411"/>
      <c r="M22" s="411"/>
    </row>
    <row r="23" spans="5:8" ht="12.75">
      <c r="E23" s="3"/>
      <c r="F23" s="3"/>
      <c r="G23" s="3"/>
      <c r="H23" s="3"/>
    </row>
    <row r="24" spans="1:8" s="1" customFormat="1" ht="12.75">
      <c r="A24" s="1" t="s">
        <v>101</v>
      </c>
      <c r="E24" s="4"/>
      <c r="F24" s="4"/>
      <c r="G24" s="4"/>
      <c r="H24" s="4"/>
    </row>
    <row r="25" spans="1:8" s="1" customFormat="1" ht="12.75">
      <c r="A25" s="71" t="s">
        <v>55</v>
      </c>
      <c r="B25" s="1" t="s">
        <v>109</v>
      </c>
      <c r="E25" s="4"/>
      <c r="F25" s="4"/>
      <c r="G25" s="4"/>
      <c r="H25" s="4"/>
    </row>
    <row r="26" spans="1:2" s="1" customFormat="1" ht="12.75">
      <c r="A26" s="71" t="s">
        <v>56</v>
      </c>
      <c r="B26" s="1" t="s">
        <v>110</v>
      </c>
    </row>
    <row r="27" s="1" customFormat="1" ht="12.75">
      <c r="B27" s="1" t="s">
        <v>111</v>
      </c>
    </row>
    <row r="28" spans="1:2" s="1" customFormat="1" ht="12.75">
      <c r="A28" s="71" t="s">
        <v>57</v>
      </c>
      <c r="B28" s="1" t="s">
        <v>112</v>
      </c>
    </row>
    <row r="29" s="1" customFormat="1" ht="12.75">
      <c r="B29" s="1" t="s">
        <v>113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9" t="s">
        <v>80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91</v>
      </c>
      <c r="J33" s="98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8" t="s">
        <v>81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97</v>
      </c>
      <c r="H35" s="3"/>
      <c r="I35" s="30"/>
      <c r="J35" s="98" t="s">
        <v>82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8" t="s">
        <v>83</v>
      </c>
    </row>
    <row r="37" spans="5:9" ht="15">
      <c r="E37" s="3"/>
      <c r="F37" s="3"/>
      <c r="G37" s="3"/>
      <c r="H37" s="3"/>
      <c r="I37" s="30" t="s">
        <v>92</v>
      </c>
    </row>
    <row r="38" spans="9:10" ht="15">
      <c r="I38" s="30"/>
      <c r="J38" t="s">
        <v>84</v>
      </c>
    </row>
    <row r="39" spans="9:10" ht="15">
      <c r="I39" s="30"/>
      <c r="J39" t="s">
        <v>85</v>
      </c>
    </row>
    <row r="40" spans="9:10" ht="15">
      <c r="I40" s="30"/>
      <c r="J40" t="s">
        <v>86</v>
      </c>
    </row>
    <row r="41" ht="15">
      <c r="I41" s="30" t="s">
        <v>93</v>
      </c>
    </row>
    <row r="42" spans="9:10" ht="15">
      <c r="I42" s="30"/>
      <c r="J42" t="s">
        <v>87</v>
      </c>
    </row>
    <row r="43" spans="9:10" ht="15">
      <c r="I43" s="30"/>
      <c r="J43" t="s">
        <v>6</v>
      </c>
    </row>
    <row r="44" spans="9:10" ht="15">
      <c r="I44" s="30"/>
      <c r="J44" t="s">
        <v>7</v>
      </c>
    </row>
    <row r="45" spans="9:10" ht="15">
      <c r="I45" s="30"/>
      <c r="J45" t="s">
        <v>8</v>
      </c>
    </row>
    <row r="46" spans="9:10" ht="15.75">
      <c r="I46" s="99"/>
      <c r="J46" s="30"/>
    </row>
    <row r="47" spans="9:10" ht="15.75">
      <c r="I47" s="99" t="s">
        <v>9</v>
      </c>
      <c r="J47" s="30"/>
    </row>
    <row r="48" ht="15">
      <c r="I48" s="30" t="s">
        <v>93</v>
      </c>
    </row>
    <row r="49" spans="9:10" ht="15">
      <c r="I49" s="30"/>
      <c r="J49" t="s">
        <v>10</v>
      </c>
    </row>
    <row r="50" spans="9:10" ht="15">
      <c r="I50" s="30"/>
      <c r="J50" t="s">
        <v>11</v>
      </c>
    </row>
    <row r="51" spans="9:10" ht="15">
      <c r="I51" s="30"/>
      <c r="J51" t="s">
        <v>12</v>
      </c>
    </row>
    <row r="52" spans="9:10" ht="15">
      <c r="I52" s="30"/>
      <c r="J52" t="s">
        <v>13</v>
      </c>
    </row>
    <row r="53" ht="15">
      <c r="I53" s="30" t="s">
        <v>92</v>
      </c>
    </row>
    <row r="54" spans="9:10" ht="15">
      <c r="I54" s="30"/>
      <c r="J54" t="s">
        <v>14</v>
      </c>
    </row>
    <row r="55" spans="9:10" ht="15">
      <c r="I55" s="30"/>
      <c r="J55" t="s">
        <v>15</v>
      </c>
    </row>
    <row r="56" spans="9:10" ht="15">
      <c r="I56" s="30"/>
      <c r="J56" t="s">
        <v>16</v>
      </c>
    </row>
    <row r="57" ht="15">
      <c r="I57" s="30" t="s">
        <v>91</v>
      </c>
    </row>
    <row r="58" spans="9:10" ht="15">
      <c r="I58" s="30"/>
      <c r="J58" t="s">
        <v>17</v>
      </c>
    </row>
    <row r="59" ht="12.75">
      <c r="J59" t="s">
        <v>18</v>
      </c>
    </row>
    <row r="60" ht="12.75">
      <c r="J60" t="s">
        <v>19</v>
      </c>
    </row>
    <row r="61" ht="12.75">
      <c r="J61" t="s">
        <v>20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workbookViewId="0" topLeftCell="A1">
      <selection activeCell="E15" sqref="E15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18" bestFit="1" customWidth="1"/>
    <col min="4" max="4" width="10.28125" style="318" bestFit="1" customWidth="1"/>
    <col min="5" max="5" width="62.28125" style="318" bestFit="1" customWidth="1"/>
    <col min="6" max="6" width="67.00390625" style="318" bestFit="1" customWidth="1"/>
    <col min="7" max="7" width="5.140625" style="318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318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1180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7300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NBI BL2 Management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T. N. Stevenson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26"/>
      <c r="E6" s="327"/>
      <c r="F6"/>
      <c r="G6"/>
      <c r="I6" s="318"/>
    </row>
    <row r="7" spans="1:9" ht="12.75">
      <c r="A7" s="8"/>
      <c r="B7" s="8"/>
      <c r="C7" s="8"/>
      <c r="D7" s="328"/>
      <c r="E7" s="328"/>
      <c r="F7" s="8"/>
      <c r="G7" s="8"/>
      <c r="H7" s="8"/>
      <c r="I7" s="319"/>
    </row>
    <row r="8" spans="1:9" ht="18.75" thickBot="1">
      <c r="A8" s="320" t="s">
        <v>29</v>
      </c>
      <c r="B8" s="329"/>
      <c r="C8" s="329"/>
      <c r="D8" s="330"/>
      <c r="E8" s="330"/>
      <c r="F8" s="331" t="s">
        <v>30</v>
      </c>
      <c r="G8" s="332"/>
      <c r="H8" s="332"/>
      <c r="I8" s="333"/>
    </row>
    <row r="9" spans="1:9" ht="12.75">
      <c r="A9" s="334"/>
      <c r="C9"/>
      <c r="D9" s="326"/>
      <c r="E9" s="326"/>
      <c r="F9"/>
      <c r="G9"/>
      <c r="I9" s="318"/>
    </row>
    <row r="10" spans="1:9" ht="12.75">
      <c r="A10" s="334" t="s">
        <v>88</v>
      </c>
      <c r="B10" s="45"/>
      <c r="C10" s="45"/>
      <c r="D10" s="327"/>
      <c r="E10" s="327"/>
      <c r="F10" s="45"/>
      <c r="G10" s="45"/>
      <c r="H10" s="45"/>
      <c r="I10" s="335"/>
    </row>
    <row r="11" spans="1:9" ht="12.75">
      <c r="A11" s="417"/>
      <c r="B11" s="418"/>
      <c r="C11" s="48"/>
      <c r="D11" s="337"/>
      <c r="E11" s="337"/>
      <c r="F11" s="48"/>
      <c r="G11" s="48"/>
      <c r="H11" s="46"/>
      <c r="I11" s="338"/>
    </row>
    <row r="12" spans="1:9" ht="12.75">
      <c r="A12" s="334"/>
      <c r="B12" s="45"/>
      <c r="C12" s="45"/>
      <c r="D12" s="327"/>
      <c r="E12" s="327"/>
      <c r="F12" s="45"/>
      <c r="G12" s="45"/>
      <c r="H12" s="45"/>
      <c r="I12" s="335"/>
    </row>
    <row r="13" spans="1:9" ht="12.75">
      <c r="A13" s="339"/>
      <c r="B13" s="339"/>
      <c r="C13" s="339"/>
      <c r="D13" s="340"/>
      <c r="E13" s="341"/>
      <c r="F13" s="342"/>
      <c r="G13" s="321"/>
      <c r="H13" s="343"/>
      <c r="I13" s="344"/>
    </row>
    <row r="14" spans="1:9" ht="12.75">
      <c r="A14" s="339"/>
      <c r="B14" s="339"/>
      <c r="C14" s="339"/>
      <c r="D14" s="340"/>
      <c r="E14" s="341"/>
      <c r="F14" s="342"/>
      <c r="G14" s="321"/>
      <c r="H14" s="343"/>
      <c r="I14" s="344"/>
    </row>
    <row r="15" spans="1:9" ht="12.75">
      <c r="A15" s="345"/>
      <c r="B15" s="346"/>
      <c r="C15" s="346"/>
      <c r="D15" s="340"/>
      <c r="E15" s="341"/>
      <c r="F15" s="336"/>
      <c r="G15" s="321"/>
      <c r="H15" s="347"/>
      <c r="I15" s="344"/>
    </row>
    <row r="16" spans="1:9" ht="12.75">
      <c r="A16" s="345"/>
      <c r="B16" s="346"/>
      <c r="C16" s="346"/>
      <c r="D16" s="340"/>
      <c r="E16" s="341"/>
      <c r="F16" s="348"/>
      <c r="G16" s="321"/>
      <c r="H16" s="343"/>
      <c r="I16" s="344"/>
    </row>
    <row r="17" spans="1:9" ht="12.75">
      <c r="A17" s="345"/>
      <c r="B17" s="346"/>
      <c r="C17" s="349"/>
      <c r="D17" s="340"/>
      <c r="E17" s="341"/>
      <c r="F17" s="342"/>
      <c r="G17" s="321"/>
      <c r="H17" s="343"/>
      <c r="I17" s="344"/>
    </row>
    <row r="18" spans="1:9" ht="12.75">
      <c r="A18" s="345"/>
      <c r="B18" s="346"/>
      <c r="C18" s="349"/>
      <c r="D18" s="340"/>
      <c r="E18" s="341"/>
      <c r="F18" s="342"/>
      <c r="G18" s="321"/>
      <c r="H18" s="343"/>
      <c r="I18" s="344"/>
    </row>
    <row r="19" spans="1:9" ht="12.75">
      <c r="A19" s="345"/>
      <c r="B19" s="346"/>
      <c r="C19" s="349"/>
      <c r="D19" s="340"/>
      <c r="E19" s="341"/>
      <c r="F19" s="342"/>
      <c r="G19" s="321"/>
      <c r="H19" s="343"/>
      <c r="I19" s="344"/>
    </row>
    <row r="20" spans="1:9" ht="12.75">
      <c r="A20" s="350"/>
      <c r="B20" s="346"/>
      <c r="C20" s="346"/>
      <c r="D20" s="340"/>
      <c r="E20" s="341"/>
      <c r="F20" s="336"/>
      <c r="G20" s="321"/>
      <c r="H20" s="347"/>
      <c r="I20" s="344"/>
    </row>
    <row r="21" spans="1:9" ht="12.75">
      <c r="A21" s="345"/>
      <c r="B21" s="346"/>
      <c r="C21" s="349"/>
      <c r="D21" s="340"/>
      <c r="E21" s="341"/>
      <c r="F21" s="342"/>
      <c r="G21" s="321"/>
      <c r="H21" s="343"/>
      <c r="I21" s="344"/>
    </row>
    <row r="22" spans="1:9" ht="12.75">
      <c r="A22" s="351"/>
      <c r="B22" s="346"/>
      <c r="C22" s="346"/>
      <c r="D22" s="340"/>
      <c r="E22" s="352"/>
      <c r="F22" s="353"/>
      <c r="G22" s="321"/>
      <c r="H22" s="343"/>
      <c r="I22" s="344"/>
    </row>
    <row r="23" spans="1:9" ht="12.75">
      <c r="A23" s="345"/>
      <c r="B23" s="346"/>
      <c r="C23" s="349"/>
      <c r="D23" s="340"/>
      <c r="E23" s="341"/>
      <c r="F23" s="342"/>
      <c r="G23" s="321"/>
      <c r="H23" s="343"/>
      <c r="I23" s="344"/>
    </row>
    <row r="24" spans="1:9" ht="12.75">
      <c r="A24" s="350"/>
      <c r="B24" s="346"/>
      <c r="C24" s="346"/>
      <c r="D24" s="341"/>
      <c r="E24" s="341"/>
      <c r="F24" s="353"/>
      <c r="G24" s="321"/>
      <c r="H24" s="343"/>
      <c r="I24" s="344"/>
    </row>
    <row r="25" spans="1:9" ht="12.75">
      <c r="A25" s="354"/>
      <c r="B25" s="346"/>
      <c r="C25" s="355"/>
      <c r="D25" s="341"/>
      <c r="E25" s="341"/>
      <c r="F25" s="356"/>
      <c r="G25" s="356"/>
      <c r="H25" s="356"/>
      <c r="I25" s="322"/>
    </row>
    <row r="26" spans="1:9" ht="12.75">
      <c r="A26" s="357"/>
      <c r="B26" s="346"/>
      <c r="C26" s="358"/>
      <c r="D26" s="359"/>
      <c r="E26" s="341"/>
      <c r="F26" s="419"/>
      <c r="G26" s="419"/>
      <c r="H26" s="419"/>
      <c r="I26" s="361"/>
    </row>
    <row r="27" spans="1:9" ht="12.75">
      <c r="A27" s="357"/>
      <c r="B27" s="346"/>
      <c r="C27" s="358"/>
      <c r="D27" s="362"/>
      <c r="E27" s="362"/>
      <c r="F27" s="360"/>
      <c r="G27" s="360"/>
      <c r="H27" s="360"/>
      <c r="I27" s="361"/>
    </row>
    <row r="28" spans="1:9" ht="12.75">
      <c r="A28" s="363"/>
      <c r="B28" s="364"/>
      <c r="C28" s="365"/>
      <c r="D28" s="366"/>
      <c r="E28" s="352"/>
      <c r="F28" s="360"/>
      <c r="G28" s="321"/>
      <c r="H28" s="367"/>
      <c r="I28" s="344"/>
    </row>
    <row r="29" spans="1:9" ht="12.75">
      <c r="A29" s="368"/>
      <c r="B29" s="369"/>
      <c r="C29" s="370"/>
      <c r="D29" s="371"/>
      <c r="E29" s="362"/>
      <c r="F29" s="360"/>
      <c r="G29" s="321"/>
      <c r="H29" s="367"/>
      <c r="I29" s="344"/>
    </row>
    <row r="30" spans="1:9" ht="12.75">
      <c r="A30" s="357"/>
      <c r="B30" s="372"/>
      <c r="C30" s="358"/>
      <c r="D30" s="341"/>
      <c r="E30" s="341"/>
      <c r="F30" s="360"/>
      <c r="G30" s="367"/>
      <c r="H30" s="367"/>
      <c r="I30" s="361"/>
    </row>
    <row r="31" spans="1:9" ht="12.75">
      <c r="A31" s="357"/>
      <c r="B31" s="372"/>
      <c r="C31" s="358"/>
      <c r="D31" s="341"/>
      <c r="E31" s="341"/>
      <c r="F31" s="360"/>
      <c r="G31" s="321"/>
      <c r="H31" s="367"/>
      <c r="I31" s="344"/>
    </row>
    <row r="32" spans="1:9" ht="12.75">
      <c r="A32" s="357"/>
      <c r="B32" s="372"/>
      <c r="C32" s="373"/>
      <c r="D32" s="359"/>
      <c r="E32" s="359"/>
      <c r="F32" s="374"/>
      <c r="G32" s="374"/>
      <c r="H32" s="374"/>
      <c r="I32" s="361"/>
    </row>
    <row r="33" spans="1:9" ht="12.75">
      <c r="A33" s="357"/>
      <c r="B33" s="372"/>
      <c r="C33" s="373"/>
      <c r="D33" s="359"/>
      <c r="E33" s="359"/>
      <c r="F33" s="374"/>
      <c r="G33" s="375"/>
      <c r="H33" s="367"/>
      <c r="I33" s="344"/>
    </row>
    <row r="34" spans="1:9" ht="12.75">
      <c r="A34" s="354"/>
      <c r="B34" s="346"/>
      <c r="C34" s="376"/>
      <c r="D34" s="359"/>
      <c r="E34" s="359"/>
      <c r="F34" s="339"/>
      <c r="G34" s="339"/>
      <c r="H34" s="339"/>
      <c r="I34" s="322"/>
    </row>
    <row r="35" spans="1:9" ht="12.75">
      <c r="A35" s="354"/>
      <c r="B35" s="346"/>
      <c r="C35" s="376"/>
      <c r="D35" s="377"/>
      <c r="E35" s="359"/>
      <c r="F35" s="360"/>
      <c r="G35" s="339"/>
      <c r="H35" s="378"/>
      <c r="I35" s="344"/>
    </row>
    <row r="36" spans="1:9" ht="12.75">
      <c r="A36" s="379"/>
      <c r="B36" s="380"/>
      <c r="C36" s="376"/>
      <c r="D36" s="359"/>
      <c r="E36" s="359"/>
      <c r="F36" s="339"/>
      <c r="G36" s="339"/>
      <c r="H36" s="339"/>
      <c r="I36" s="322"/>
    </row>
    <row r="37" spans="1:9" ht="12.75">
      <c r="A37" s="354"/>
      <c r="B37" s="346"/>
      <c r="C37" s="376"/>
      <c r="D37" s="359"/>
      <c r="E37" s="359"/>
      <c r="F37" s="339"/>
      <c r="G37" s="339"/>
      <c r="H37" s="339"/>
      <c r="I37" s="322"/>
    </row>
    <row r="38" spans="1:9" ht="13.5" thickBot="1">
      <c r="A38" s="354"/>
      <c r="B38" s="346"/>
      <c r="C38" s="376"/>
      <c r="D38" s="359"/>
      <c r="E38" s="359"/>
      <c r="F38" s="339"/>
      <c r="G38" s="46"/>
      <c r="H38" s="46"/>
      <c r="I38" s="381"/>
    </row>
    <row r="39" spans="1:9" ht="12.75">
      <c r="A39" s="354"/>
      <c r="B39" s="346"/>
      <c r="C39" s="376"/>
      <c r="D39" s="359"/>
      <c r="E39" s="382" t="s">
        <v>119</v>
      </c>
      <c r="F39" s="323"/>
      <c r="G39" s="339"/>
      <c r="H39" s="383"/>
      <c r="I39" s="384"/>
    </row>
    <row r="40" spans="1:9" ht="12.75">
      <c r="A40" s="354"/>
      <c r="B40" s="346"/>
      <c r="C40" s="376"/>
      <c r="D40" s="359"/>
      <c r="E40" s="385" t="s">
        <v>120</v>
      </c>
      <c r="F40" s="324"/>
      <c r="G40" s="378">
        <v>1</v>
      </c>
      <c r="H40" s="386">
        <v>0</v>
      </c>
      <c r="I40" s="387" t="e">
        <f>H40/H50</f>
        <v>#DIV/0!</v>
      </c>
    </row>
    <row r="41" spans="1:9" ht="12.75">
      <c r="A41" s="354"/>
      <c r="B41" s="346"/>
      <c r="C41" s="376"/>
      <c r="D41" s="359"/>
      <c r="E41" s="385" t="s">
        <v>121</v>
      </c>
      <c r="F41" s="324"/>
      <c r="G41" s="378">
        <v>2</v>
      </c>
      <c r="H41" s="386">
        <f>D15+D16</f>
        <v>0</v>
      </c>
      <c r="I41" s="387" t="e">
        <f>H41/H50</f>
        <v>#DIV/0!</v>
      </c>
    </row>
    <row r="42" spans="1:9" ht="12.75">
      <c r="A42" s="354"/>
      <c r="B42" s="346"/>
      <c r="C42" s="376"/>
      <c r="D42" s="359"/>
      <c r="E42" s="385" t="s">
        <v>122</v>
      </c>
      <c r="F42" s="324"/>
      <c r="G42" s="378">
        <v>3</v>
      </c>
      <c r="H42" s="386">
        <v>0</v>
      </c>
      <c r="I42" s="387" t="e">
        <f>H42/H50</f>
        <v>#DIV/0!</v>
      </c>
    </row>
    <row r="43" spans="1:9" ht="12.75">
      <c r="A43" s="354"/>
      <c r="B43" s="346"/>
      <c r="C43" s="376"/>
      <c r="D43" s="359"/>
      <c r="E43" s="385" t="s">
        <v>123</v>
      </c>
      <c r="F43" s="324"/>
      <c r="G43" s="378">
        <v>4</v>
      </c>
      <c r="H43" s="386">
        <f>D13+D18+D31</f>
        <v>0</v>
      </c>
      <c r="I43" s="387" t="e">
        <f>H43/H50</f>
        <v>#DIV/0!</v>
      </c>
    </row>
    <row r="44" spans="1:9" ht="12.75">
      <c r="A44" s="354"/>
      <c r="B44" s="346"/>
      <c r="C44" s="376"/>
      <c r="D44" s="359"/>
      <c r="E44" s="385" t="s">
        <v>124</v>
      </c>
      <c r="F44" s="324"/>
      <c r="G44" s="378">
        <v>5</v>
      </c>
      <c r="H44" s="386">
        <v>0</v>
      </c>
      <c r="I44" s="387" t="e">
        <f>H44/H50</f>
        <v>#DIV/0!</v>
      </c>
    </row>
    <row r="45" spans="1:9" ht="12.75">
      <c r="A45" s="354"/>
      <c r="B45" s="346"/>
      <c r="C45" s="376"/>
      <c r="D45" s="359"/>
      <c r="E45" s="385" t="s">
        <v>125</v>
      </c>
      <c r="F45" s="324"/>
      <c r="G45" s="378">
        <v>6</v>
      </c>
      <c r="H45" s="386">
        <f>D14+D17+SUM(D19:D24)+SUM(D28:D29)+D33+D35</f>
        <v>0</v>
      </c>
      <c r="I45" s="387" t="e">
        <f>H45/H50</f>
        <v>#DIV/0!</v>
      </c>
    </row>
    <row r="46" spans="1:9" ht="12.75">
      <c r="A46" s="354"/>
      <c r="B46" s="346"/>
      <c r="C46" s="376"/>
      <c r="D46" s="359"/>
      <c r="E46" s="385" t="s">
        <v>126</v>
      </c>
      <c r="F46" s="324"/>
      <c r="G46" s="378">
        <v>7</v>
      </c>
      <c r="H46" s="386">
        <v>0</v>
      </c>
      <c r="I46" s="387" t="e">
        <f>H46/H50</f>
        <v>#DIV/0!</v>
      </c>
    </row>
    <row r="47" spans="1:9" ht="12.75">
      <c r="A47" s="354"/>
      <c r="B47" s="346"/>
      <c r="C47" s="376"/>
      <c r="D47" s="359"/>
      <c r="E47" s="385" t="s">
        <v>128</v>
      </c>
      <c r="F47" s="324"/>
      <c r="G47" s="378">
        <v>8</v>
      </c>
      <c r="H47" s="386">
        <v>0</v>
      </c>
      <c r="I47" s="387" t="e">
        <f>H47/H50</f>
        <v>#DIV/0!</v>
      </c>
    </row>
    <row r="48" spans="1:9" ht="13.5" thickBot="1">
      <c r="A48" s="354"/>
      <c r="B48" s="346"/>
      <c r="C48" s="376"/>
      <c r="D48" s="359"/>
      <c r="E48" s="388" t="s">
        <v>127</v>
      </c>
      <c r="F48" s="325"/>
      <c r="G48" s="378">
        <v>9</v>
      </c>
      <c r="H48" s="386">
        <v>0</v>
      </c>
      <c r="I48" s="387" t="e">
        <f>H48/H50</f>
        <v>#DIV/0!</v>
      </c>
    </row>
    <row r="49" spans="1:9" ht="12.75">
      <c r="A49" s="354"/>
      <c r="B49" s="346"/>
      <c r="C49" s="376"/>
      <c r="D49" s="359"/>
      <c r="E49" s="359"/>
      <c r="F49" s="339"/>
      <c r="G49" s="339"/>
      <c r="H49" s="383"/>
      <c r="I49" s="384"/>
    </row>
    <row r="50" spans="1:9" ht="12.75">
      <c r="A50" s="354"/>
      <c r="B50" s="346"/>
      <c r="C50" s="376"/>
      <c r="D50" s="359"/>
      <c r="E50" s="359"/>
      <c r="F50" s="378" t="s">
        <v>100</v>
      </c>
      <c r="G50" s="339"/>
      <c r="H50" s="389">
        <f>SUM(H40:H48)</f>
        <v>0</v>
      </c>
      <c r="I50" s="390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</cp:lastModifiedBy>
  <cp:lastPrinted>2009-10-05T18:33:00Z</cp:lastPrinted>
  <dcterms:created xsi:type="dcterms:W3CDTF">2001-10-24T18:11:20Z</dcterms:created>
  <dcterms:modified xsi:type="dcterms:W3CDTF">2009-10-14T15:25:37Z</dcterms:modified>
  <cp:category/>
  <cp:version/>
  <cp:contentType/>
  <cp:contentStatus/>
</cp:coreProperties>
</file>