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0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</sheets>
  <definedNames>
    <definedName name="Excel_BuiltIn_Print_Area_2_1">'Tab B Cost &amp; Schedule Estimate'!$A$1:$BT$124</definedName>
    <definedName name="_xlnm.Print_Area" localSheetId="0">'Tab A Description'!$A$1:$B$30</definedName>
    <definedName name="_xlnm.Print_Area" localSheetId="1">'Tab B Cost &amp; Schedule Estimate'!$A$1:$AU$126</definedName>
    <definedName name="_xlnm.Print_Area" localSheetId="2">('Tab C Risk and uncertainty'!$A$1:$Q$29,'Tab C Risk and uncertainty'!$A$31:$Q$61)</definedName>
    <definedName name="_xlnm.Print_Titles" localSheetId="1">'Tab B Cost &amp; Schedule Estimate'!$2:$5</definedName>
  </definedNames>
  <calcPr fullCalcOnLoad="1"/>
</workbook>
</file>

<file path=xl/sharedStrings.xml><?xml version="1.0" encoding="utf-8"?>
<sst xmlns="http://schemas.openxmlformats.org/spreadsheetml/2006/main" count="352" uniqueCount="252">
  <si>
    <t>Work Approval Form (WAF)</t>
  </si>
  <si>
    <t>Cost Center:</t>
  </si>
  <si>
    <t>cost center</t>
  </si>
  <si>
    <t>Job Number:</t>
  </si>
  <si>
    <t xml:space="preserve">Job Title: </t>
  </si>
  <si>
    <t>Central I&amp;C and Data Acquisition</t>
  </si>
  <si>
    <t xml:space="preserve">Job Manager: </t>
  </si>
  <si>
    <t>P. Sichta</t>
  </si>
  <si>
    <t>Description:</t>
  </si>
  <si>
    <t>Schedule:</t>
  </si>
  <si>
    <t>See Tab B or attached</t>
  </si>
  <si>
    <t>Approvals:</t>
  </si>
  <si>
    <t>___________________________________________________________</t>
  </si>
  <si>
    <t xml:space="preserve">Job Manager                                                                         </t>
  </si>
  <si>
    <t xml:space="preserve">Project Manager                                                                  </t>
  </si>
  <si>
    <t>__________________________________________________________</t>
  </si>
  <si>
    <t xml:space="preserve"> </t>
  </si>
  <si>
    <t xml:space="preserve">Engineering Department Head                                               </t>
  </si>
  <si>
    <t>Estimate (user input)</t>
  </si>
  <si>
    <t>SCHEDULE</t>
  </si>
  <si>
    <t>FY09$K</t>
  </si>
  <si>
    <t>HOURS (priced at FY09 rates)</t>
  </si>
  <si>
    <t>%</t>
  </si>
  <si>
    <t>FY09</t>
  </si>
  <si>
    <t>FY10</t>
  </si>
  <si>
    <t>FY11</t>
  </si>
  <si>
    <t>FY12</t>
  </si>
  <si>
    <t>USER INPUT TASKS AND DESCRIPTIONS</t>
  </si>
  <si>
    <t>USER INPUT</t>
  </si>
  <si>
    <t>Calculated</t>
  </si>
  <si>
    <t>task</t>
  </si>
  <si>
    <t xml:space="preserve">TASK DESCRIPTION </t>
  </si>
  <si>
    <t>Responsible</t>
  </si>
  <si>
    <r>
      <t xml:space="preserve">DURATION in </t>
    </r>
    <r>
      <rPr>
        <b/>
        <u val="single"/>
        <sz val="14"/>
        <color indexed="16"/>
        <rFont val="Times New Roman"/>
        <family val="1"/>
      </rPr>
      <t>WORK DAYS</t>
    </r>
  </si>
  <si>
    <t xml:space="preserve"> Logical Pre-requisites (one task numbers in each column ,any order)</t>
  </si>
  <si>
    <t>User Input Start Date (optional)</t>
  </si>
  <si>
    <t>START DATE</t>
  </si>
  <si>
    <t>FINISH DATE</t>
  </si>
  <si>
    <t>actual= A</t>
  </si>
  <si>
    <t>M&amp;S (41)</t>
  </si>
  <si>
    <t>CREDIT CARD (43)</t>
  </si>
  <si>
    <t>OTHER (39)</t>
  </si>
  <si>
    <t>TRAVEL (35)</t>
  </si>
  <si>
    <t>OVERTIME (31)</t>
  </si>
  <si>
    <t>EA** EM (analysis engr)</t>
  </si>
  <si>
    <t>EA** (Designer)</t>
  </si>
  <si>
    <t>EC** EM (computing Engr)</t>
  </si>
  <si>
    <t>EC** SB (Computing Tech)</t>
  </si>
  <si>
    <t>EC** TB (Computing Tech)</t>
  </si>
  <si>
    <t>EE** EM (Elctr Engr)</t>
  </si>
  <si>
    <t>EE** SM (Senior Electr Tech)</t>
  </si>
  <si>
    <t>EE** SB (Electr Tech)</t>
  </si>
  <si>
    <t>EE** TB (Electr Tech)</t>
  </si>
  <si>
    <t>EM** EM (FO&amp;M Engr)</t>
  </si>
  <si>
    <t>EM** SM Senior Tech)</t>
  </si>
  <si>
    <t>EM** SB (FO&amp;M Tech)</t>
  </si>
  <si>
    <t>EM** TB (FO&amp;M Tech)</t>
  </si>
  <si>
    <t>DP** SB/TB (HP Tech)</t>
  </si>
  <si>
    <t>R*** RM (Researcher)</t>
  </si>
  <si>
    <t>D*** RM2 (Researcher)</t>
  </si>
  <si>
    <t>FC** AM (P&amp;C Officer)</t>
  </si>
  <si>
    <t>COST CONTIGNECY %</t>
  </si>
  <si>
    <t>SCHED CONTIGNECY %</t>
  </si>
  <si>
    <t>Names of req'd skills if known</t>
  </si>
  <si>
    <t>Basis of Estimate Category</t>
  </si>
  <si>
    <t>numb</t>
  </si>
  <si>
    <t>P3 cross ref (optinal)</t>
  </si>
  <si>
    <t>Project Integration</t>
  </si>
  <si>
    <t>WBS Mgmnt &amp; Interfaces Coordination</t>
  </si>
  <si>
    <t>Sichta</t>
  </si>
  <si>
    <t>Conceptual Design</t>
  </si>
  <si>
    <t>Assess General Workscope</t>
  </si>
  <si>
    <t>Draft System Documents</t>
  </si>
  <si>
    <t>Pre-Analysis of Control System (PCS)</t>
  </si>
  <si>
    <t>Mastrov</t>
  </si>
  <si>
    <t>Pre-Analysis of  CAMAC upgrades</t>
  </si>
  <si>
    <t>Pre-Analysis of DAS for NSTX diag upgrds</t>
  </si>
  <si>
    <t>Tchilin</t>
  </si>
  <si>
    <t>Pre-Analysis of GIS rack move per WBS 1.3.4</t>
  </si>
  <si>
    <t>PPPL CDR prep</t>
  </si>
  <si>
    <t>Write System Documents</t>
  </si>
  <si>
    <t>Update GRD</t>
  </si>
  <si>
    <t>SC Review prep</t>
  </si>
  <si>
    <t>Preliminary Design</t>
  </si>
  <si>
    <t>Disposition SC Review &amp; CDR Chits</t>
  </si>
  <si>
    <t>Assess workscope changes</t>
  </si>
  <si>
    <t>Analyze &amp; proto PCS changes</t>
  </si>
  <si>
    <t>Analyze CAMAC upgrades</t>
  </si>
  <si>
    <t xml:space="preserve">Analyze Cntr Stk diags data acq </t>
  </si>
  <si>
    <t>Analyze DAS  for NSTX diags upgrades</t>
  </si>
  <si>
    <t>Analyze NTC GIS rack moves per WBS 1.3.4</t>
  </si>
  <si>
    <t>Massry</t>
  </si>
  <si>
    <t>Update System documents</t>
  </si>
  <si>
    <t>PDR Prep</t>
  </si>
  <si>
    <t>Final Design</t>
  </si>
  <si>
    <t>Disposition PDR Chits</t>
  </si>
  <si>
    <t>Delay design for NSTX run support</t>
  </si>
  <si>
    <t>PCS Software design &amp; proto</t>
  </si>
  <si>
    <t>CAMAC Memory PCB design</t>
  </si>
  <si>
    <t>Wertenb</t>
  </si>
  <si>
    <t>CAMAC Replacement design &amp; proto</t>
  </si>
  <si>
    <t>Cntr Stk diags data acq  design</t>
  </si>
  <si>
    <t>DAS upgrade for NSTX diagnostics</t>
  </si>
  <si>
    <t>I&amp;C effort due to NTC GIS rack move</t>
  </si>
  <si>
    <t>ECN &amp; new drawings</t>
  </si>
  <si>
    <t>FDR Prep</t>
  </si>
  <si>
    <t>Disposition FDR Chits</t>
  </si>
  <si>
    <t>Network Design</t>
  </si>
  <si>
    <t>Henders</t>
  </si>
  <si>
    <t>Procurement</t>
  </si>
  <si>
    <t>Wait for I&amp;C Procurement Start</t>
  </si>
  <si>
    <t>CAMAC Replacement equipment</t>
  </si>
  <si>
    <t xml:space="preserve">CAMAC Memory module </t>
  </si>
  <si>
    <t>Networking equipment &amp; fiber optics</t>
  </si>
  <si>
    <t>GIS rack-move I&amp;C fiber optics &amp; equip.</t>
  </si>
  <si>
    <t>Fabrication/Programming</t>
  </si>
  <si>
    <t>Wait for I&amp;C Fabrication Start (per NSTX ops)</t>
  </si>
  <si>
    <t>I&amp;C Peer Review</t>
  </si>
  <si>
    <t>PCS Infrastructure code &amp; debug</t>
  </si>
  <si>
    <t>PSRTC code &amp; debug</t>
  </si>
  <si>
    <t>Update PSRTC Simulation models</t>
  </si>
  <si>
    <t>Hatcher</t>
  </si>
  <si>
    <t>PCS code &amp; debug</t>
  </si>
  <si>
    <t>CAMAC replacement - local software</t>
  </si>
  <si>
    <t>CAMAC replacement - MDSplus changes</t>
  </si>
  <si>
    <t>Cntr Stk diags data acq changes</t>
  </si>
  <si>
    <t>CAMAC Replacement systems fab.</t>
  </si>
  <si>
    <t>CAMAC Memory module fab.</t>
  </si>
  <si>
    <t>PCS – Support Transrex Firing Generator</t>
  </si>
  <si>
    <t>DAS programming for NSTX diags upgd</t>
  </si>
  <si>
    <t>Installation</t>
  </si>
  <si>
    <t>Wait for I&amp;C Installation Start (per NSTX ops)</t>
  </si>
  <si>
    <t>CAMAC Replacement systems install</t>
  </si>
  <si>
    <t>CAMAC Memory install</t>
  </si>
  <si>
    <t>install I&amp;C Thermocouple equipment</t>
  </si>
  <si>
    <t>Install I&amp;C due to NTC GIS rack relocation</t>
  </si>
  <si>
    <t>Testing</t>
  </si>
  <si>
    <t>CS Infrastructure tests</t>
  </si>
  <si>
    <t>PSRTC Simulation PTP-034</t>
  </si>
  <si>
    <t>PSRTC PTP-035</t>
  </si>
  <si>
    <t>PCS tesing</t>
  </si>
  <si>
    <t>ISTP-001</t>
  </si>
  <si>
    <t>CAMAC Replacement system tests</t>
  </si>
  <si>
    <t>CAMAC Memory bench tests</t>
  </si>
  <si>
    <t>CAMAC Memory field tests</t>
  </si>
  <si>
    <t>Cntr Stk diags testing</t>
  </si>
  <si>
    <t>Zimmer</t>
  </si>
  <si>
    <t>test relocated I&amp;C GIS rack systems</t>
  </si>
  <si>
    <t>Project Ready for ISTP Target</t>
  </si>
  <si>
    <t>TOTALS</t>
  </si>
  <si>
    <t>TOTAL Preliminary Cost Estimate ($k)=</t>
  </si>
  <si>
    <t>Notes:</t>
  </si>
  <si>
    <t>CATEGORIZATION CODES:</t>
  </si>
  <si>
    <t>(1)  Procurement lead time:</t>
  </si>
  <si>
    <t>Weeks</t>
  </si>
  <si>
    <t>1 - National Standards</t>
  </si>
  <si>
    <t>Purchase orders-Commercial, off-the-shelf items</t>
  </si>
  <si>
    <t>2 - Engineering Judgement/Experience</t>
  </si>
  <si>
    <t>Purchase orders-Noncommercial items</t>
  </si>
  <si>
    <t>3 - Estimates/Data from External Sources (e.g., W7X, ATF, etc.)</t>
  </si>
  <si>
    <t>Subcontracts (non construction)</t>
  </si>
  <si>
    <t>4 - Previous PPPL/ORNL Experieince (e.g., TFTR, NSTX, PLT, etc.)</t>
  </si>
  <si>
    <t>Construction subcontracts</t>
  </si>
  <si>
    <t>5 - Prototype Data/Test Results</t>
  </si>
  <si>
    <t>6 - Catelogue Price/Vendor Quote</t>
  </si>
  <si>
    <t>7 - Placed Contracts</t>
  </si>
  <si>
    <t>8 - Actual experience for NCSX Work</t>
  </si>
  <si>
    <t>9 - Other</t>
  </si>
  <si>
    <t>Uncertainty of the Estimate</t>
  </si>
  <si>
    <t>High</t>
  </si>
  <si>
    <t>Medium</t>
  </si>
  <si>
    <t>Low</t>
  </si>
  <si>
    <t>Uncertainty Range (%)</t>
  </si>
  <si>
    <t>Comments/Other Considerations</t>
  </si>
  <si>
    <t>Design Maturity</t>
  </si>
  <si>
    <t>X</t>
  </si>
  <si>
    <t xml:space="preserve">  -15%  / +25%</t>
  </si>
  <si>
    <t>Design Complexity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</si>
  <si>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</si>
  <si>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</si>
  <si>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</si>
  <si>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</si>
  <si>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</si>
  <si>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</si>
  <si>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</si>
  <si>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Low ($K)</t>
  </si>
  <si>
    <t>High ($K)</t>
  </si>
  <si>
    <t>Low (weeks)</t>
  </si>
  <si>
    <t>High (Weeks)</t>
  </si>
  <si>
    <t>Pulse Length / Data Acquisition period exceeds GRD.</t>
  </si>
  <si>
    <t>U</t>
  </si>
  <si>
    <t>Update GRD and revise design.</t>
  </si>
  <si>
    <t>Estimated impact is &lt; 1 months on the critical path.  Costs will be due to upgrading additional CAMAC systems.</t>
  </si>
  <si>
    <t>EPICS data acquisition takes too long</t>
  </si>
  <si>
    <t>VL</t>
  </si>
  <si>
    <t>Upgrade some data acq systems and revise software</t>
  </si>
  <si>
    <t>Estimated impact is 0  months on the critical path.  Costs will be due to upgrading additional CAMAC systems.</t>
  </si>
  <si>
    <t>Volume of data from diagnostic camera systems exceed capability of network, storage, and backup systems</t>
  </si>
  <si>
    <t>Install 10 Gb networks and enhance storage and backup systems</t>
  </si>
  <si>
    <t>Estimated impact is &lt; 1 months on the critical path.  Cost due to installation of higher performance network infrastructure.</t>
  </si>
  <si>
    <t>Loss of key personnel</t>
  </si>
  <si>
    <t>hire replacement and assess schedule impact</t>
  </si>
  <si>
    <t>Estimated impact is &lt; 1 months on the critical path.  No impact on cost because impacted personnel would be assigned to other activities.</t>
  </si>
  <si>
    <t>(1)</t>
  </si>
  <si>
    <t>Cost impacts should NOT include standing army costs which are separately calculated from the schedule impact</t>
  </si>
  <si>
    <t>(2)</t>
  </si>
  <si>
    <t>The schedule impacts should be entered as the min and max impacts on the critical path.</t>
  </si>
  <si>
    <t>If there is no critical path impact then the schedule entries should be zero.</t>
  </si>
  <si>
    <t>(3)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</si>
  <si>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</si>
  <si>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</si>
  <si>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</si>
  <si>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</si>
  <si>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</si>
  <si>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</si>
  <si>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</si>
  <si>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</si>
  <si>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</si>
  <si>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</si>
  <si>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</si>
  <si>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</si>
  <si>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</si>
  <si>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</si>
  <si>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</si>
  <si>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</si>
  <si>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</si>
  <si>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</si>
  <si>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</si>
  <si>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</si>
  <si>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</si>
  <si>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</si>
  <si>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</si>
  <si>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</si>
  <si>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</si>
  <si>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Materials and Subcontracts (M&amp;S)</t>
  </si>
  <si>
    <t>QTY</t>
  </si>
  <si>
    <t>Cost Each</t>
  </si>
  <si>
    <t>Total</t>
  </si>
  <si>
    <t>Basis of Estimate</t>
  </si>
  <si>
    <t>CAMAC replacement Transient Digitizers  (for proto)</t>
  </si>
  <si>
    <t>LabVIEW software</t>
  </si>
  <si>
    <t>CAMAC replacement systems</t>
  </si>
  <si>
    <t>CAMAC memory board (Lawson unit assembled)</t>
  </si>
  <si>
    <t>CAMAC memory Carrier board PCB</t>
  </si>
  <si>
    <t>CAMAC memory Carrier board parts</t>
  </si>
  <si>
    <t>Memory Module off-site fabrication</t>
  </si>
  <si>
    <t>Network Switches</t>
  </si>
  <si>
    <t>Network transceivers</t>
  </si>
  <si>
    <t>Network Fiber Optic Cable set</t>
  </si>
  <si>
    <t>Fiber Optic Cable set for GIS rack move</t>
  </si>
  <si>
    <t>Cables/conn/jbox set for GIS rack move</t>
  </si>
  <si>
    <t>This upgrade will be capable of producing plasmas on the order of 10 seconds; to-date they are less than two seconds. For dozens of CAMAC and PC-based data acquisition systems this will require an upgrade, and in some cases replacement.  The real-time plasma control system may require an upgrade to accommodate additional input/output signals, control loops, and a longer control period.   The networks,  back-end compute servers, and data storage systems will need be upgraded to achieve reasonable performance for time-sensitive functions. Some test cell racks will be relocated; there will be a modest effort required to route the control, timing, and communication cabling and qualify the systems.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</si>
</sst>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  <numFmt numFmtId="165" formatCode="\$#,##0.0"/>
    <numFmt numFmtId="166" formatCode="mmm\-yy;@"/>
    <numFmt numFmtId="167" formatCode="_(* #,##0.00_);_(* \(#,##0.00\);_(* \-??_);_(@_)"/>
    <numFmt numFmtId="168" formatCode="_(* #,##0_);_(* \(#,##0\);_(* \-??_);_(@_)"/>
    <numFmt numFmtId="169" formatCode="m/d/yy;@"/>
    <numFmt numFmtId="170" formatCode="d\-mmm;@"/>
    <numFmt numFmtId="171" formatCode="\$#,##0_);&quot;($&quot;#,##0\)"/>
    <numFmt numFmtId="172" formatCode="[$$-409]#,###.0;[Red]\-[$$-409]#,###.0"/>
    <numFmt numFmtId="173" formatCode="[$$-409]#,##0;[Red]\-[$$-409]#,##0"/>
    <numFmt numFmtId="174" formatCode="_(\$* #,##0_);_(\$* \(#,##0\);_(\$* \-_);_(@_)"/>
    <numFmt numFmtId="175" formatCode="\$#,##0;[Red]\$#,##0"/>
    <numFmt numFmtId="176" formatCode="_(\$* #,##0.00_);_(\$* \(#,##0.00\);_(\$* \-??_);_(@_)"/>
    <numFmt numFmtId="177" formatCode="#,##0;[Red]#,##0"/>
  </numFmts>
  <fonts count="71">
    <font>
      <sz val="10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0"/>
      <color indexed="12"/>
      <name val="Arial"/>
      <family val="2"/>
    </font>
    <font>
      <b/>
      <i/>
      <sz val="14"/>
      <color indexed="12"/>
      <name val="Arial"/>
      <family val="2"/>
    </font>
    <font>
      <sz val="16"/>
      <name val="Arial"/>
      <family val="2"/>
    </font>
    <font>
      <sz val="8"/>
      <name val="Times New Roman"/>
      <family val="1"/>
    </font>
    <font>
      <sz val="14"/>
      <name val="Arial"/>
      <family val="2"/>
    </font>
    <font>
      <i/>
      <sz val="14"/>
      <color indexed="12"/>
      <name val="Arial"/>
      <family val="2"/>
    </font>
    <font>
      <b/>
      <i/>
      <u val="single"/>
      <sz val="14"/>
      <name val="Arial"/>
      <family val="2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sz val="8"/>
      <color indexed="55"/>
      <name val="Times New Roman"/>
      <family val="1"/>
    </font>
    <font>
      <b/>
      <sz val="9"/>
      <name val="Times New Roman"/>
      <family val="1"/>
    </font>
    <font>
      <b/>
      <sz val="11"/>
      <color indexed="16"/>
      <name val="Times New Roman"/>
      <family val="1"/>
    </font>
    <font>
      <b/>
      <u val="single"/>
      <sz val="14"/>
      <color indexed="16"/>
      <name val="Times New Roman"/>
      <family val="1"/>
    </font>
    <font>
      <b/>
      <i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63"/>
      <name val="Arial"/>
      <family val="2"/>
    </font>
    <font>
      <b/>
      <sz val="11"/>
      <color indexed="23"/>
      <name val="Times New Roman"/>
      <family val="1"/>
    </font>
    <font>
      <i/>
      <sz val="9"/>
      <color indexed="12"/>
      <name val="Times New Roman"/>
      <family val="1"/>
    </font>
    <font>
      <sz val="9"/>
      <color indexed="23"/>
      <name val="Times New Roman"/>
      <family val="1"/>
    </font>
    <font>
      <b/>
      <sz val="9"/>
      <color indexed="23"/>
      <name val="Times New Roman"/>
      <family val="1"/>
    </font>
    <font>
      <sz val="8"/>
      <color indexed="9"/>
      <name val="Times New Roman"/>
      <family val="1"/>
    </font>
    <font>
      <sz val="8"/>
      <color indexed="2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i/>
      <sz val="9"/>
      <color indexed="12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u val="single"/>
      <sz val="9"/>
      <name val="Arial"/>
      <family val="2"/>
    </font>
    <font>
      <b/>
      <sz val="9"/>
      <color indexed="26"/>
      <name val="Arial"/>
      <family val="2"/>
    </font>
    <font>
      <b/>
      <sz val="9"/>
      <color indexed="12"/>
      <name val="Arial"/>
      <family val="2"/>
    </font>
    <font>
      <b/>
      <sz val="11"/>
      <name val="Times New Roman"/>
      <family val="1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u val="single"/>
      <sz val="10"/>
      <color indexed="12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1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i/>
      <sz val="10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>
      <alignment/>
      <protection locked="0"/>
    </xf>
    <xf numFmtId="9" fontId="0" fillId="0" borderId="0" applyFill="0" applyBorder="0" applyAlignment="0" applyProtection="0"/>
  </cellStyleXfs>
  <cellXfs count="381">
    <xf numFmtId="0" fontId="0" fillId="0" borderId="0" xfId="0" applyAlignment="1">
      <alignment/>
    </xf>
    <xf numFmtId="0" fontId="1" fillId="0" borderId="0" xfId="19" applyFont="1">
      <alignment/>
      <protection locked="0"/>
    </xf>
    <xf numFmtId="0" fontId="0" fillId="0" borderId="0" xfId="19">
      <alignment/>
      <protection locked="0"/>
    </xf>
    <xf numFmtId="0" fontId="1" fillId="0" borderId="1" xfId="19" applyFont="1" applyBorder="1">
      <alignment/>
      <protection locked="0"/>
    </xf>
    <xf numFmtId="0" fontId="3" fillId="0" borderId="2" xfId="19" applyFont="1" applyBorder="1">
      <alignment/>
      <protection locked="0"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19" applyBorder="1">
      <alignment/>
      <protection locked="0"/>
    </xf>
    <xf numFmtId="0" fontId="0" fillId="0" borderId="2" xfId="0" applyFont="1" applyBorder="1" applyAlignment="1">
      <alignment vertical="top" wrapText="1"/>
    </xf>
    <xf numFmtId="0" fontId="0" fillId="0" borderId="0" xfId="19" applyAlignment="1">
      <alignment horizontal="left" vertical="top" wrapText="1"/>
      <protection locked="0"/>
    </xf>
    <xf numFmtId="0" fontId="0" fillId="0" borderId="2" xfId="19" applyFont="1" applyBorder="1">
      <alignment/>
      <protection locked="0"/>
    </xf>
    <xf numFmtId="0" fontId="0" fillId="0" borderId="2" xfId="19" applyFont="1" applyBorder="1" applyAlignment="1">
      <alignment horizontal="left"/>
      <protection locked="0"/>
    </xf>
    <xf numFmtId="0" fontId="0" fillId="0" borderId="2" xfId="19" applyBorder="1" applyAlignment="1">
      <alignment horizontal="left"/>
      <protection locked="0"/>
    </xf>
    <xf numFmtId="0" fontId="0" fillId="0" borderId="0" xfId="19" applyFont="1">
      <alignment/>
      <protection locked="0"/>
    </xf>
    <xf numFmtId="0" fontId="1" fillId="0" borderId="3" xfId="19" applyFont="1" applyBorder="1">
      <alignment/>
      <protection locked="0"/>
    </xf>
    <xf numFmtId="0" fontId="0" fillId="0" borderId="4" xfId="19" applyBorder="1" applyAlignment="1">
      <alignment horizontal="left"/>
      <protection locked="0"/>
    </xf>
    <xf numFmtId="0" fontId="0" fillId="0" borderId="0" xfId="19" applyAlignment="1">
      <alignment horizontal="left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2" borderId="0" xfId="0" applyFill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10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165" fontId="11" fillId="0" borderId="0" xfId="0" applyNumberFormat="1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12" fillId="3" borderId="0" xfId="0" applyFont="1" applyFill="1" applyAlignment="1" applyProtection="1">
      <alignment/>
      <protection locked="0"/>
    </xf>
    <xf numFmtId="0" fontId="7" fillId="3" borderId="0" xfId="0" applyFont="1" applyFill="1" applyAlignment="1" applyProtection="1">
      <alignment/>
      <protection locked="0"/>
    </xf>
    <xf numFmtId="0" fontId="13" fillId="3" borderId="0" xfId="0" applyFont="1" applyFill="1" applyAlignment="1" applyProtection="1">
      <alignment/>
      <protection locked="0"/>
    </xf>
    <xf numFmtId="0" fontId="12" fillId="3" borderId="0" xfId="0" applyFont="1" applyFill="1" applyAlignment="1">
      <alignment/>
    </xf>
    <xf numFmtId="0" fontId="12" fillId="2" borderId="0" xfId="0" applyFont="1" applyFill="1" applyAlignment="1">
      <alignment/>
    </xf>
    <xf numFmtId="0" fontId="0" fillId="4" borderId="5" xfId="0" applyFill="1" applyBorder="1" applyAlignment="1" applyProtection="1">
      <alignment/>
      <protection locked="0"/>
    </xf>
    <xf numFmtId="0" fontId="0" fillId="3" borderId="0" xfId="0" applyFill="1" applyAlignment="1">
      <alignment/>
    </xf>
    <xf numFmtId="0" fontId="15" fillId="4" borderId="6" xfId="0" applyFont="1" applyFill="1" applyBorder="1" applyAlignment="1" applyProtection="1">
      <alignment/>
      <protection locked="0"/>
    </xf>
    <xf numFmtId="0" fontId="15" fillId="4" borderId="7" xfId="0" applyFont="1" applyFill="1" applyBorder="1" applyAlignment="1" applyProtection="1">
      <alignment/>
      <protection locked="0"/>
    </xf>
    <xf numFmtId="0" fontId="15" fillId="4" borderId="5" xfId="0" applyFont="1" applyFill="1" applyBorder="1" applyAlignment="1" applyProtection="1">
      <alignment/>
      <protection locked="0"/>
    </xf>
    <xf numFmtId="0" fontId="17" fillId="4" borderId="8" xfId="0" applyFont="1" applyFill="1" applyBorder="1" applyAlignment="1">
      <alignment/>
    </xf>
    <xf numFmtId="0" fontId="17" fillId="2" borderId="9" xfId="0" applyFont="1" applyFill="1" applyBorder="1" applyAlignment="1">
      <alignment/>
    </xf>
    <xf numFmtId="0" fontId="17" fillId="0" borderId="9" xfId="0" applyFont="1" applyBorder="1" applyAlignment="1" applyProtection="1">
      <alignment/>
      <protection locked="0"/>
    </xf>
    <xf numFmtId="0" fontId="20" fillId="5" borderId="10" xfId="0" applyFont="1" applyFill="1" applyBorder="1" applyAlignment="1" applyProtection="1">
      <alignment horizontal="center"/>
      <protection locked="0"/>
    </xf>
    <xf numFmtId="0" fontId="20" fillId="6" borderId="10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5" fillId="4" borderId="1" xfId="0" applyFont="1" applyFill="1" applyBorder="1" applyAlignment="1" applyProtection="1">
      <alignment/>
      <protection locked="0"/>
    </xf>
    <xf numFmtId="0" fontId="15" fillId="2" borderId="0" xfId="0" applyFont="1" applyFill="1" applyBorder="1" applyAlignment="1">
      <alignment/>
    </xf>
    <xf numFmtId="0" fontId="15" fillId="0" borderId="0" xfId="0" applyFont="1" applyBorder="1" applyAlignment="1" applyProtection="1">
      <alignment/>
      <protection locked="0"/>
    </xf>
    <xf numFmtId="164" fontId="24" fillId="3" borderId="3" xfId="0" applyNumberFormat="1" applyFont="1" applyFill="1" applyBorder="1" applyAlignment="1" applyProtection="1">
      <alignment/>
      <protection locked="0"/>
    </xf>
    <xf numFmtId="164" fontId="24" fillId="3" borderId="11" xfId="0" applyNumberFormat="1" applyFont="1" applyFill="1" applyBorder="1" applyAlignment="1" applyProtection="1">
      <alignment/>
      <protection locked="0"/>
    </xf>
    <xf numFmtId="164" fontId="24" fillId="3" borderId="4" xfId="0" applyNumberFormat="1" applyFont="1" applyFill="1" applyBorder="1" applyAlignment="1" applyProtection="1">
      <alignment/>
      <protection locked="0"/>
    </xf>
    <xf numFmtId="0" fontId="24" fillId="3" borderId="3" xfId="0" applyFont="1" applyFill="1" applyBorder="1" applyAlignment="1" applyProtection="1">
      <alignment/>
      <protection locked="0"/>
    </xf>
    <xf numFmtId="0" fontId="24" fillId="3" borderId="11" xfId="0" applyFont="1" applyFill="1" applyBorder="1" applyAlignment="1" applyProtection="1">
      <alignment/>
      <protection locked="0"/>
    </xf>
    <xf numFmtId="0" fontId="24" fillId="3" borderId="0" xfId="0" applyFont="1" applyFill="1" applyBorder="1" applyAlignment="1" applyProtection="1">
      <alignment/>
      <protection locked="0"/>
    </xf>
    <xf numFmtId="0" fontId="24" fillId="5" borderId="12" xfId="0" applyFont="1" applyFill="1" applyBorder="1" applyAlignment="1" applyProtection="1">
      <alignment/>
      <protection locked="0"/>
    </xf>
    <xf numFmtId="0" fontId="15" fillId="6" borderId="12" xfId="0" applyFont="1" applyFill="1" applyBorder="1" applyAlignment="1" applyProtection="1">
      <alignment/>
      <protection locked="0"/>
    </xf>
    <xf numFmtId="0" fontId="15" fillId="0" borderId="13" xfId="0" applyFont="1" applyBorder="1" applyAlignment="1" applyProtection="1">
      <alignment wrapText="1"/>
      <protection locked="0"/>
    </xf>
    <xf numFmtId="0" fontId="25" fillId="4" borderId="13" xfId="0" applyFont="1" applyFill="1" applyBorder="1" applyAlignment="1" applyProtection="1">
      <alignment horizontal="center" wrapText="1"/>
      <protection locked="0"/>
    </xf>
    <xf numFmtId="0" fontId="26" fillId="4" borderId="11" xfId="0" applyFont="1" applyFill="1" applyBorder="1" applyAlignment="1" applyProtection="1">
      <alignment horizontal="center" wrapText="1"/>
      <protection locked="0"/>
    </xf>
    <xf numFmtId="0" fontId="26" fillId="4" borderId="14" xfId="0" applyFont="1" applyFill="1" applyBorder="1" applyAlignment="1" applyProtection="1">
      <alignment horizontal="center" wrapText="1"/>
      <protection locked="0"/>
    </xf>
    <xf numFmtId="0" fontId="29" fillId="3" borderId="13" xfId="0" applyFont="1" applyFill="1" applyBorder="1" applyAlignment="1">
      <alignment horizontal="center" wrapText="1"/>
    </xf>
    <xf numFmtId="0" fontId="25" fillId="2" borderId="11" xfId="0" applyFont="1" applyFill="1" applyBorder="1" applyAlignment="1">
      <alignment horizontal="center" wrapText="1"/>
    </xf>
    <xf numFmtId="0" fontId="25" fillId="4" borderId="11" xfId="0" applyFont="1" applyFill="1" applyBorder="1" applyAlignment="1" applyProtection="1">
      <alignment horizontal="center" textRotation="90" wrapText="1"/>
      <protection locked="0"/>
    </xf>
    <xf numFmtId="164" fontId="30" fillId="4" borderId="15" xfId="0" applyNumberFormat="1" applyFont="1" applyFill="1" applyBorder="1" applyAlignment="1" applyProtection="1">
      <alignment textRotation="90" wrapText="1"/>
      <protection locked="0"/>
    </xf>
    <xf numFmtId="164" fontId="30" fillId="4" borderId="16" xfId="0" applyNumberFormat="1" applyFont="1" applyFill="1" applyBorder="1" applyAlignment="1" applyProtection="1">
      <alignment textRotation="90" wrapText="1"/>
      <protection locked="0"/>
    </xf>
    <xf numFmtId="164" fontId="30" fillId="4" borderId="17" xfId="0" applyNumberFormat="1" applyFont="1" applyFill="1" applyBorder="1" applyAlignment="1" applyProtection="1">
      <alignment textRotation="90" wrapText="1"/>
      <protection locked="0"/>
    </xf>
    <xf numFmtId="0" fontId="31" fillId="4" borderId="15" xfId="0" applyFont="1" applyFill="1" applyBorder="1" applyAlignment="1" applyProtection="1">
      <alignment textRotation="90" wrapText="1"/>
      <protection locked="0"/>
    </xf>
    <xf numFmtId="0" fontId="31" fillId="4" borderId="16" xfId="0" applyFont="1" applyFill="1" applyBorder="1" applyAlignment="1" applyProtection="1">
      <alignment textRotation="90" wrapText="1"/>
      <protection locked="0"/>
    </xf>
    <xf numFmtId="0" fontId="31" fillId="4" borderId="18" xfId="0" applyFont="1" applyFill="1" applyBorder="1" applyAlignment="1" applyProtection="1">
      <alignment textRotation="90" wrapText="1"/>
      <protection locked="0"/>
    </xf>
    <xf numFmtId="0" fontId="31" fillId="4" borderId="0" xfId="0" applyFont="1" applyFill="1" applyBorder="1" applyAlignment="1" applyProtection="1">
      <alignment textRotation="90" wrapText="1"/>
      <protection locked="0"/>
    </xf>
    <xf numFmtId="0" fontId="32" fillId="5" borderId="12" xfId="0" applyFont="1" applyFill="1" applyBorder="1" applyAlignment="1" applyProtection="1">
      <alignment textRotation="90" wrapText="1"/>
      <protection locked="0"/>
    </xf>
    <xf numFmtId="0" fontId="32" fillId="6" borderId="12" xfId="0" applyFont="1" applyFill="1" applyBorder="1" applyAlignment="1" applyProtection="1">
      <alignment textRotation="90" wrapText="1"/>
      <protection locked="0"/>
    </xf>
    <xf numFmtId="0" fontId="2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66" fontId="7" fillId="3" borderId="19" xfId="0" applyNumberFormat="1" applyFont="1" applyFill="1" applyBorder="1" applyAlignment="1" applyProtection="1">
      <alignment horizontal="center" textRotation="90"/>
      <protection locked="0"/>
    </xf>
    <xf numFmtId="166" fontId="7" fillId="7" borderId="19" xfId="0" applyNumberFormat="1" applyFont="1" applyFill="1" applyBorder="1" applyAlignment="1" applyProtection="1">
      <alignment horizontal="center" textRotation="90"/>
      <protection locked="0"/>
    </xf>
    <xf numFmtId="0" fontId="15" fillId="0" borderId="0" xfId="0" applyFont="1" applyAlignment="1">
      <alignment wrapText="1"/>
    </xf>
    <xf numFmtId="0" fontId="15" fillId="8" borderId="0" xfId="0" applyFont="1" applyFill="1" applyAlignment="1" applyProtection="1">
      <alignment/>
      <protection locked="0"/>
    </xf>
    <xf numFmtId="0" fontId="15" fillId="8" borderId="0" xfId="0" applyFont="1" applyFill="1" applyAlignment="1" applyProtection="1">
      <alignment wrapText="1"/>
      <protection locked="0"/>
    </xf>
    <xf numFmtId="0" fontId="15" fillId="3" borderId="0" xfId="0" applyFont="1" applyFill="1" applyAlignment="1" applyProtection="1">
      <alignment/>
      <protection locked="0"/>
    </xf>
    <xf numFmtId="0" fontId="33" fillId="3" borderId="0" xfId="0" applyFont="1" applyFill="1" applyAlignment="1" applyProtection="1">
      <alignment/>
      <protection locked="0"/>
    </xf>
    <xf numFmtId="0" fontId="34" fillId="3" borderId="0" xfId="0" applyFont="1" applyFill="1" applyAlignment="1" applyProtection="1">
      <alignment/>
      <protection locked="0"/>
    </xf>
    <xf numFmtId="0" fontId="35" fillId="3" borderId="0" xfId="0" applyFont="1" applyFill="1" applyAlignment="1">
      <alignment/>
    </xf>
    <xf numFmtId="0" fontId="36" fillId="3" borderId="0" xfId="0" applyFont="1" applyFill="1" applyAlignment="1">
      <alignment/>
    </xf>
    <xf numFmtId="0" fontId="35" fillId="2" borderId="0" xfId="0" applyFont="1" applyFill="1" applyAlignment="1">
      <alignment/>
    </xf>
    <xf numFmtId="0" fontId="35" fillId="8" borderId="0" xfId="0" applyFont="1" applyFill="1" applyAlignment="1" applyProtection="1">
      <alignment/>
      <protection locked="0"/>
    </xf>
    <xf numFmtId="167" fontId="37" fillId="9" borderId="0" xfId="15" applyFont="1" applyFill="1" applyBorder="1" applyAlignment="1" applyProtection="1">
      <alignment/>
      <protection locked="0"/>
    </xf>
    <xf numFmtId="0" fontId="37" fillId="9" borderId="0" xfId="0" applyFont="1" applyFill="1" applyAlignment="1" applyProtection="1">
      <alignment/>
      <protection locked="0"/>
    </xf>
    <xf numFmtId="0" fontId="38" fillId="9" borderId="0" xfId="0" applyFont="1" applyFill="1" applyAlignment="1" applyProtection="1">
      <alignment/>
      <protection locked="0"/>
    </xf>
    <xf numFmtId="0" fontId="38" fillId="5" borderId="14" xfId="0" applyFont="1" applyFill="1" applyBorder="1" applyAlignment="1" applyProtection="1">
      <alignment/>
      <protection locked="0"/>
    </xf>
    <xf numFmtId="0" fontId="15" fillId="6" borderId="14" xfId="0" applyFont="1" applyFill="1" applyBorder="1" applyAlignment="1" applyProtection="1">
      <alignment/>
      <protection locked="0"/>
    </xf>
    <xf numFmtId="0" fontId="15" fillId="8" borderId="0" xfId="0" applyFont="1" applyFill="1" applyAlignment="1">
      <alignment/>
    </xf>
    <xf numFmtId="0" fontId="15" fillId="3" borderId="0" xfId="0" applyFont="1" applyFill="1" applyAlignment="1">
      <alignment wrapText="1"/>
    </xf>
    <xf numFmtId="0" fontId="15" fillId="3" borderId="0" xfId="0" applyFont="1" applyFill="1" applyAlignment="1">
      <alignment/>
    </xf>
    <xf numFmtId="0" fontId="15" fillId="7" borderId="0" xfId="0" applyFont="1" applyFill="1" applyAlignment="1">
      <alignment/>
    </xf>
    <xf numFmtId="0" fontId="39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/>
      <protection locked="0"/>
    </xf>
    <xf numFmtId="0" fontId="41" fillId="0" borderId="0" xfId="0" applyFont="1" applyFill="1" applyAlignment="1">
      <alignment/>
    </xf>
    <xf numFmtId="0" fontId="40" fillId="0" borderId="0" xfId="0" applyFont="1" applyAlignment="1">
      <alignment/>
    </xf>
    <xf numFmtId="168" fontId="7" fillId="0" borderId="0" xfId="15" applyNumberFormat="1" applyFont="1" applyFill="1" applyBorder="1" applyAlignment="1" applyProtection="1">
      <alignment/>
      <protection/>
    </xf>
    <xf numFmtId="168" fontId="42" fillId="0" borderId="0" xfId="15" applyNumberFormat="1" applyFont="1" applyFill="1" applyBorder="1" applyAlignment="1" applyProtection="1">
      <alignment/>
      <protection/>
    </xf>
    <xf numFmtId="169" fontId="0" fillId="0" borderId="0" xfId="0" applyNumberFormat="1" applyAlignment="1">
      <alignment/>
    </xf>
    <xf numFmtId="169" fontId="0" fillId="3" borderId="0" xfId="0" applyNumberFormat="1" applyFill="1" applyAlignment="1">
      <alignment/>
    </xf>
    <xf numFmtId="14" fontId="1" fillId="3" borderId="0" xfId="0" applyNumberFormat="1" applyFont="1" applyFill="1" applyAlignment="1">
      <alignment horizontal="left"/>
    </xf>
    <xf numFmtId="169" fontId="43" fillId="2" borderId="0" xfId="0" applyNumberFormat="1" applyFont="1" applyFill="1" applyAlignment="1">
      <alignment/>
    </xf>
    <xf numFmtId="14" fontId="43" fillId="2" borderId="0" xfId="0" applyNumberFormat="1" applyFont="1" applyFill="1" applyAlignment="1">
      <alignment horizontal="left"/>
    </xf>
    <xf numFmtId="164" fontId="43" fillId="0" borderId="0" xfId="0" applyNumberFormat="1" applyFont="1" applyAlignment="1">
      <alignment/>
    </xf>
    <xf numFmtId="164" fontId="43" fillId="0" borderId="2" xfId="0" applyNumberFormat="1" applyFont="1" applyBorder="1" applyAlignment="1">
      <alignment/>
    </xf>
    <xf numFmtId="168" fontId="43" fillId="0" borderId="0" xfId="15" applyNumberFormat="1" applyFont="1" applyFill="1" applyBorder="1" applyAlignment="1" applyProtection="1">
      <alignment/>
      <protection/>
    </xf>
    <xf numFmtId="168" fontId="43" fillId="0" borderId="0" xfId="15" applyNumberFormat="1" applyFont="1" applyFill="1" applyBorder="1" applyAlignment="1" applyProtection="1">
      <alignment/>
      <protection locked="0"/>
    </xf>
    <xf numFmtId="9" fontId="43" fillId="0" borderId="0" xfId="20" applyFont="1" applyFill="1" applyBorder="1" applyAlignment="1" applyProtection="1">
      <alignment/>
      <protection locked="0"/>
    </xf>
    <xf numFmtId="9" fontId="40" fillId="0" borderId="0" xfId="20" applyFont="1" applyFill="1" applyBorder="1" applyAlignment="1" applyProtection="1">
      <alignment/>
      <protection locked="0"/>
    </xf>
    <xf numFmtId="164" fontId="44" fillId="0" borderId="0" xfId="0" applyNumberFormat="1" applyFont="1" applyAlignment="1">
      <alignment wrapText="1"/>
    </xf>
    <xf numFmtId="170" fontId="1" fillId="3" borderId="19" xfId="0" applyNumberFormat="1" applyFont="1" applyFill="1" applyBorder="1" applyAlignment="1" applyProtection="1">
      <alignment vertical="top" wrapText="1"/>
      <protection locked="0"/>
    </xf>
    <xf numFmtId="170" fontId="1" fillId="7" borderId="19" xfId="0" applyNumberFormat="1" applyFont="1" applyFill="1" applyBorder="1" applyAlignment="1" applyProtection="1">
      <alignment vertical="top" wrapText="1"/>
      <protection locked="0"/>
    </xf>
    <xf numFmtId="0" fontId="41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42" fillId="0" borderId="0" xfId="0" applyFont="1" applyFill="1" applyAlignment="1">
      <alignment/>
    </xf>
    <xf numFmtId="14" fontId="40" fillId="0" borderId="0" xfId="0" applyNumberFormat="1" applyFont="1" applyAlignment="1" applyProtection="1">
      <alignment/>
      <protection locked="0"/>
    </xf>
    <xf numFmtId="164" fontId="44" fillId="0" borderId="0" xfId="0" applyNumberFormat="1" applyFont="1" applyAlignment="1">
      <alignment/>
    </xf>
    <xf numFmtId="0" fontId="41" fillId="0" borderId="0" xfId="0" applyFont="1" applyFill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0" fillId="0" borderId="0" xfId="0" applyFont="1" applyFill="1" applyAlignment="1" applyProtection="1">
      <alignment/>
      <protection locked="0"/>
    </xf>
    <xf numFmtId="164" fontId="46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164" fontId="39" fillId="0" borderId="0" xfId="0" applyNumberFormat="1" applyFont="1" applyFill="1" applyAlignment="1">
      <alignment/>
    </xf>
    <xf numFmtId="0" fontId="39" fillId="0" borderId="0" xfId="0" applyFont="1" applyFill="1" applyAlignment="1" applyProtection="1">
      <alignment horizontal="center"/>
      <protection locked="0"/>
    </xf>
    <xf numFmtId="0" fontId="47" fillId="0" borderId="0" xfId="0" applyFont="1" applyAlignment="1">
      <alignment/>
    </xf>
    <xf numFmtId="168" fontId="7" fillId="0" borderId="0" xfId="15" applyNumberFormat="1" applyFont="1" applyFill="1" applyBorder="1" applyAlignment="1" applyProtection="1">
      <alignment/>
      <protection locked="0"/>
    </xf>
    <xf numFmtId="168" fontId="42" fillId="0" borderId="0" xfId="15" applyNumberFormat="1" applyFont="1" applyFill="1" applyBorder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0" fontId="39" fillId="0" borderId="0" xfId="0" applyFont="1" applyAlignment="1">
      <alignment horizontal="center"/>
    </xf>
    <xf numFmtId="164" fontId="43" fillId="0" borderId="0" xfId="0" applyNumberFormat="1" applyFont="1" applyAlignment="1" applyProtection="1">
      <alignment/>
      <protection locked="0"/>
    </xf>
    <xf numFmtId="164" fontId="43" fillId="0" borderId="2" xfId="0" applyNumberFormat="1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9" fontId="15" fillId="0" borderId="0" xfId="20" applyFont="1" applyFill="1" applyBorder="1" applyAlignment="1" applyProtection="1">
      <alignment/>
      <protection locked="0"/>
    </xf>
    <xf numFmtId="164" fontId="15" fillId="0" borderId="0" xfId="0" applyNumberFormat="1" applyFont="1" applyAlignment="1">
      <alignment/>
    </xf>
    <xf numFmtId="0" fontId="48" fillId="8" borderId="0" xfId="0" applyFont="1" applyFill="1" applyAlignment="1" applyProtection="1">
      <alignment/>
      <protection locked="0"/>
    </xf>
    <xf numFmtId="0" fontId="15" fillId="2" borderId="0" xfId="0" applyFont="1" applyFill="1" applyAlignment="1">
      <alignment/>
    </xf>
    <xf numFmtId="164" fontId="43" fillId="8" borderId="0" xfId="0" applyNumberFormat="1" applyFont="1" applyFill="1" applyAlignment="1" applyProtection="1">
      <alignment/>
      <protection locked="0"/>
    </xf>
    <xf numFmtId="164" fontId="43" fillId="8" borderId="0" xfId="0" applyNumberFormat="1" applyFont="1" applyFill="1" applyAlignment="1" applyProtection="1">
      <alignment horizontal="left"/>
      <protection locked="0"/>
    </xf>
    <xf numFmtId="164" fontId="43" fillId="8" borderId="2" xfId="0" applyNumberFormat="1" applyFont="1" applyFill="1" applyBorder="1" applyAlignment="1" applyProtection="1">
      <alignment/>
      <protection locked="0"/>
    </xf>
    <xf numFmtId="168" fontId="43" fillId="8" borderId="0" xfId="15" applyNumberFormat="1" applyFont="1" applyFill="1" applyBorder="1" applyAlignment="1" applyProtection="1">
      <alignment/>
      <protection locked="0"/>
    </xf>
    <xf numFmtId="0" fontId="40" fillId="8" borderId="0" xfId="0" applyFont="1" applyFill="1" applyAlignment="1">
      <alignment/>
    </xf>
    <xf numFmtId="0" fontId="25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48" fillId="2" borderId="0" xfId="0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25" fillId="3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5" fillId="2" borderId="0" xfId="0" applyFont="1" applyFill="1" applyAlignment="1" applyProtection="1">
      <alignment horizontal="center"/>
      <protection locked="0"/>
    </xf>
    <xf numFmtId="164" fontId="49" fillId="4" borderId="0" xfId="0" applyNumberFormat="1" applyFont="1" applyFill="1" applyAlignment="1" applyProtection="1">
      <alignment/>
      <protection locked="0"/>
    </xf>
    <xf numFmtId="168" fontId="50" fillId="4" borderId="0" xfId="15" applyNumberFormat="1" applyFont="1" applyFill="1" applyBorder="1" applyAlignment="1" applyProtection="1">
      <alignment/>
      <protection locked="0"/>
    </xf>
    <xf numFmtId="168" fontId="50" fillId="0" borderId="0" xfId="15" applyNumberFormat="1" applyFont="1" applyFill="1" applyBorder="1" applyAlignment="1" applyProtection="1">
      <alignment/>
      <protection locked="0"/>
    </xf>
    <xf numFmtId="0" fontId="25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164" fontId="11" fillId="0" borderId="0" xfId="0" applyNumberFormat="1" applyFont="1" applyFill="1" applyAlignment="1" applyProtection="1">
      <alignment/>
      <protection locked="0"/>
    </xf>
    <xf numFmtId="164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/>
      <protection locked="0"/>
    </xf>
    <xf numFmtId="0" fontId="15" fillId="0" borderId="0" xfId="0" applyFont="1" applyFill="1" applyAlignment="1">
      <alignment/>
    </xf>
    <xf numFmtId="0" fontId="51" fillId="0" borderId="0" xfId="0" applyFont="1" applyFill="1" applyAlignment="1" applyProtection="1">
      <alignment/>
      <protection locked="0"/>
    </xf>
    <xf numFmtId="0" fontId="52" fillId="10" borderId="20" xfId="0" applyFont="1" applyFill="1" applyBorder="1" applyAlignment="1" applyProtection="1">
      <alignment/>
      <protection locked="0"/>
    </xf>
    <xf numFmtId="0" fontId="51" fillId="10" borderId="9" xfId="0" applyFont="1" applyFill="1" applyBorder="1" applyAlignment="1" applyProtection="1">
      <alignment/>
      <protection locked="0"/>
    </xf>
    <xf numFmtId="0" fontId="52" fillId="10" borderId="9" xfId="0" applyFont="1" applyFill="1" applyBorder="1" applyAlignment="1" applyProtection="1">
      <alignment/>
      <protection locked="0"/>
    </xf>
    <xf numFmtId="164" fontId="48" fillId="10" borderId="8" xfId="0" applyNumberFormat="1" applyFont="1" applyFill="1" applyBorder="1" applyAlignment="1" applyProtection="1">
      <alignment/>
      <protection locked="0"/>
    </xf>
    <xf numFmtId="164" fontId="53" fillId="0" borderId="0" xfId="0" applyNumberFormat="1" applyFont="1" applyFill="1" applyBorder="1" applyAlignment="1" applyProtection="1">
      <alignment/>
      <protection locked="0"/>
    </xf>
    <xf numFmtId="0" fontId="51" fillId="3" borderId="0" xfId="0" applyFont="1" applyFill="1" applyAlignment="1">
      <alignment/>
    </xf>
    <xf numFmtId="0" fontId="51" fillId="2" borderId="0" xfId="0" applyFont="1" applyFill="1" applyAlignment="1">
      <alignment/>
    </xf>
    <xf numFmtId="164" fontId="11" fillId="8" borderId="0" xfId="0" applyNumberFormat="1" applyFont="1" applyFill="1" applyAlignment="1" applyProtection="1">
      <alignment/>
      <protection locked="0"/>
    </xf>
    <xf numFmtId="0" fontId="51" fillId="0" borderId="0" xfId="0" applyFont="1" applyFill="1" applyAlignment="1">
      <alignment/>
    </xf>
    <xf numFmtId="0" fontId="52" fillId="0" borderId="0" xfId="0" applyFont="1" applyFill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/>
      <protection locked="0"/>
    </xf>
    <xf numFmtId="0" fontId="55" fillId="0" borderId="6" xfId="0" applyFont="1" applyBorder="1" applyAlignment="1" applyProtection="1">
      <alignment/>
      <protection locked="0"/>
    </xf>
    <xf numFmtId="0" fontId="56" fillId="0" borderId="7" xfId="0" applyFont="1" applyFill="1" applyBorder="1" applyAlignment="1" applyProtection="1">
      <alignment/>
      <protection locked="0"/>
    </xf>
    <xf numFmtId="0" fontId="56" fillId="0" borderId="7" xfId="0" applyFont="1" applyBorder="1" applyAlignment="1" applyProtection="1">
      <alignment/>
      <protection locked="0"/>
    </xf>
    <xf numFmtId="0" fontId="57" fillId="0" borderId="7" xfId="0" applyFont="1" applyFill="1" applyBorder="1" applyAlignment="1" applyProtection="1">
      <alignment/>
      <protection locked="0"/>
    </xf>
    <xf numFmtId="0" fontId="56" fillId="3" borderId="7" xfId="0" applyFont="1" applyFill="1" applyBorder="1" applyAlignment="1">
      <alignment/>
    </xf>
    <xf numFmtId="0" fontId="58" fillId="3" borderId="5" xfId="0" applyFont="1" applyFill="1" applyBorder="1" applyAlignment="1">
      <alignment horizontal="center"/>
    </xf>
    <xf numFmtId="0" fontId="58" fillId="2" borderId="0" xfId="0" applyFont="1" applyFill="1" applyBorder="1" applyAlignment="1">
      <alignment horizontal="center"/>
    </xf>
    <xf numFmtId="0" fontId="59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left"/>
      <protection locked="0"/>
    </xf>
    <xf numFmtId="171" fontId="1" fillId="0" borderId="0" xfId="0" applyNumberFormat="1" applyFont="1" applyFill="1" applyAlignment="1" applyProtection="1">
      <alignment/>
      <protection locked="0"/>
    </xf>
    <xf numFmtId="0" fontId="1" fillId="4" borderId="1" xfId="0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164" fontId="0" fillId="4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60" fillId="0" borderId="0" xfId="0" applyFont="1" applyFill="1" applyBorder="1" applyAlignment="1" applyProtection="1">
      <alignment textRotation="91"/>
      <protection locked="0"/>
    </xf>
    <xf numFmtId="0" fontId="60" fillId="4" borderId="0" xfId="0" applyFont="1" applyFill="1" applyBorder="1" applyAlignment="1">
      <alignment textRotation="91"/>
    </xf>
    <xf numFmtId="0" fontId="1" fillId="0" borderId="0" xfId="0" applyFont="1" applyFill="1" applyAlignment="1">
      <alignment/>
    </xf>
    <xf numFmtId="0" fontId="1" fillId="0" borderId="0" xfId="0" applyFont="1" applyAlignment="1" applyProtection="1">
      <alignment/>
      <protection locked="0"/>
    </xf>
    <xf numFmtId="0" fontId="59" fillId="0" borderId="1" xfId="0" applyFont="1" applyBorder="1" applyAlignment="1" applyProtection="1">
      <alignment/>
      <protection locked="0"/>
    </xf>
    <xf numFmtId="0" fontId="56" fillId="0" borderId="0" xfId="0" applyFont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56" fillId="3" borderId="0" xfId="0" applyFont="1" applyFill="1" applyBorder="1" applyAlignment="1">
      <alignment/>
    </xf>
    <xf numFmtId="0" fontId="61" fillId="3" borderId="2" xfId="0" applyFont="1" applyFill="1" applyBorder="1" applyAlignment="1">
      <alignment horizontal="center"/>
    </xf>
    <xf numFmtId="0" fontId="61" fillId="2" borderId="0" xfId="0" applyFont="1" applyFill="1" applyBorder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171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59" fillId="0" borderId="1" xfId="0" applyFont="1" applyBorder="1" applyAlignment="1" applyProtection="1">
      <alignment/>
      <protection locked="0"/>
    </xf>
    <xf numFmtId="0" fontId="56" fillId="0" borderId="0" xfId="0" applyFont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56" fillId="3" borderId="0" xfId="0" applyFont="1" applyFill="1" applyBorder="1" applyAlignment="1">
      <alignment/>
    </xf>
    <xf numFmtId="0" fontId="59" fillId="0" borderId="0" xfId="0" applyFont="1" applyBorder="1" applyAlignment="1" applyProtection="1">
      <alignment/>
      <protection locked="0"/>
    </xf>
    <xf numFmtId="1" fontId="0" fillId="4" borderId="0" xfId="0" applyNumberFormat="1" applyFill="1" applyBorder="1" applyAlignment="1" applyProtection="1">
      <alignment/>
      <protection locked="0"/>
    </xf>
    <xf numFmtId="164" fontId="62" fillId="4" borderId="0" xfId="0" applyNumberFormat="1" applyFont="1" applyFill="1" applyBorder="1" applyAlignment="1" applyProtection="1">
      <alignment horizontal="center"/>
      <protection locked="0"/>
    </xf>
    <xf numFmtId="164" fontId="62" fillId="0" borderId="0" xfId="0" applyNumberFormat="1" applyFont="1" applyFill="1" applyBorder="1" applyAlignment="1" applyProtection="1">
      <alignment horizontal="center"/>
      <protection locked="0"/>
    </xf>
    <xf numFmtId="164" fontId="1" fillId="4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0" fillId="4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4" borderId="0" xfId="0" applyFill="1" applyBorder="1" applyAlignment="1">
      <alignment/>
    </xf>
    <xf numFmtId="0" fontId="63" fillId="0" borderId="3" xfId="0" applyFont="1" applyBorder="1" applyAlignment="1" applyProtection="1">
      <alignment/>
      <protection locked="0"/>
    </xf>
    <xf numFmtId="0" fontId="63" fillId="0" borderId="11" xfId="0" applyFont="1" applyBorder="1" applyAlignment="1" applyProtection="1">
      <alignment/>
      <protection locked="0"/>
    </xf>
    <xf numFmtId="0" fontId="64" fillId="0" borderId="11" xfId="0" applyFont="1" applyBorder="1" applyAlignment="1" applyProtection="1">
      <alignment/>
      <protection locked="0"/>
    </xf>
    <xf numFmtId="0" fontId="65" fillId="0" borderId="11" xfId="0" applyFont="1" applyFill="1" applyBorder="1" applyAlignment="1" applyProtection="1">
      <alignment/>
      <protection locked="0"/>
    </xf>
    <xf numFmtId="0" fontId="63" fillId="3" borderId="11" xfId="0" applyFont="1" applyFill="1" applyBorder="1" applyAlignment="1">
      <alignment/>
    </xf>
    <xf numFmtId="0" fontId="63" fillId="3" borderId="4" xfId="0" applyFont="1" applyFill="1" applyBorder="1" applyAlignment="1">
      <alignment/>
    </xf>
    <xf numFmtId="0" fontId="63" fillId="2" borderId="0" xfId="0" applyFont="1" applyFill="1" applyBorder="1" applyAlignment="1">
      <alignment/>
    </xf>
    <xf numFmtId="0" fontId="63" fillId="0" borderId="0" xfId="0" applyFont="1" applyBorder="1" applyAlignment="1" applyProtection="1">
      <alignment/>
      <protection locked="0"/>
    </xf>
    <xf numFmtId="0" fontId="64" fillId="0" borderId="0" xfId="0" applyFont="1" applyBorder="1" applyAlignment="1" applyProtection="1">
      <alignment/>
      <protection locked="0"/>
    </xf>
    <xf numFmtId="0" fontId="65" fillId="0" borderId="0" xfId="0" applyFont="1" applyFill="1" applyBorder="1" applyAlignment="1" applyProtection="1">
      <alignment/>
      <protection locked="0"/>
    </xf>
    <xf numFmtId="0" fontId="63" fillId="3" borderId="0" xfId="0" applyFont="1" applyFill="1" applyBorder="1" applyAlignment="1">
      <alignment/>
    </xf>
    <xf numFmtId="0" fontId="1" fillId="4" borderId="3" xfId="0" applyFont="1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1" fontId="0" fillId="4" borderId="11" xfId="0" applyNumberFormat="1" applyFill="1" applyBorder="1" applyAlignment="1" applyProtection="1">
      <alignment/>
      <protection locked="0"/>
    </xf>
    <xf numFmtId="164" fontId="0" fillId="4" borderId="11" xfId="0" applyNumberFormat="1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4" borderId="11" xfId="0" applyFill="1" applyBorder="1" applyAlignment="1">
      <alignment/>
    </xf>
    <xf numFmtId="0" fontId="51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Alignment="1">
      <alignment/>
    </xf>
    <xf numFmtId="0" fontId="60" fillId="0" borderId="0" xfId="0" applyFont="1" applyFill="1" applyAlignment="1" applyProtection="1">
      <alignment textRotation="91"/>
      <protection locked="0"/>
    </xf>
    <xf numFmtId="0" fontId="60" fillId="0" borderId="0" xfId="0" applyFont="1" applyFill="1" applyAlignment="1">
      <alignment textRotation="9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 wrapText="1"/>
      <protection locked="0"/>
    </xf>
    <xf numFmtId="0" fontId="0" fillId="3" borderId="0" xfId="0" applyFill="1" applyAlignment="1">
      <alignment horizontal="left"/>
    </xf>
    <xf numFmtId="9" fontId="1" fillId="0" borderId="0" xfId="0" applyNumberFormat="1" applyFont="1" applyFill="1" applyAlignment="1">
      <alignment/>
    </xf>
    <xf numFmtId="0" fontId="8" fillId="0" borderId="0" xfId="0" applyFont="1" applyFill="1" applyAlignment="1" applyProtection="1">
      <alignment horizontal="center"/>
      <protection locked="0"/>
    </xf>
    <xf numFmtId="14" fontId="0" fillId="3" borderId="0" xfId="0" applyNumberFormat="1" applyFill="1" applyAlignment="1">
      <alignment horizontal="left"/>
    </xf>
    <xf numFmtId="169" fontId="0" fillId="2" borderId="0" xfId="0" applyNumberFormat="1" applyFill="1" applyAlignment="1">
      <alignment/>
    </xf>
    <xf numFmtId="14" fontId="0" fillId="2" borderId="0" xfId="0" applyNumberForma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68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3" fontId="0" fillId="0" borderId="0" xfId="18" applyNumberFormat="1" applyFont="1" applyFill="1" applyBorder="1" applyAlignment="1" applyProtection="1">
      <alignment horizontal="right"/>
      <protection/>
    </xf>
    <xf numFmtId="174" fontId="0" fillId="0" borderId="0" xfId="18" applyFont="1" applyFill="1" applyBorder="1" applyAlignment="1" applyProtection="1">
      <alignment horizontal="right"/>
      <protection/>
    </xf>
    <xf numFmtId="172" fontId="0" fillId="3" borderId="0" xfId="0" applyNumberFormat="1" applyFill="1" applyAlignment="1">
      <alignment/>
    </xf>
    <xf numFmtId="173" fontId="0" fillId="3" borderId="0" xfId="18" applyNumberFormat="1" applyFont="1" applyFill="1" applyBorder="1" applyAlignment="1" applyProtection="1">
      <alignment horizontal="right"/>
      <protection/>
    </xf>
    <xf numFmtId="174" fontId="0" fillId="3" borderId="0" xfId="18" applyFont="1" applyFill="1" applyBorder="1" applyAlignment="1" applyProtection="1">
      <alignment horizontal="right"/>
      <protection/>
    </xf>
    <xf numFmtId="174" fontId="0" fillId="3" borderId="0" xfId="0" applyNumberFormat="1" applyFill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3" fontId="1" fillId="0" borderId="11" xfId="18" applyNumberFormat="1" applyFont="1" applyFill="1" applyBorder="1" applyAlignment="1" applyProtection="1">
      <alignment horizontal="center"/>
      <protection/>
    </xf>
    <xf numFmtId="174" fontId="0" fillId="0" borderId="11" xfId="18" applyFont="1" applyFill="1" applyBorder="1" applyAlignment="1" applyProtection="1">
      <alignment horizontal="right"/>
      <protection/>
    </xf>
    <xf numFmtId="0" fontId="5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174" fontId="0" fillId="0" borderId="11" xfId="0" applyNumberFormat="1" applyBorder="1" applyAlignment="1">
      <alignment/>
    </xf>
    <xf numFmtId="172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 vertical="top"/>
    </xf>
    <xf numFmtId="173" fontId="0" fillId="0" borderId="0" xfId="18" applyNumberFormat="1" applyFont="1" applyFill="1" applyBorder="1" applyAlignment="1" applyProtection="1">
      <alignment horizontal="right" vertical="top"/>
      <protection/>
    </xf>
    <xf numFmtId="174" fontId="0" fillId="0" borderId="0" xfId="18" applyFont="1" applyFill="1" applyBorder="1" applyAlignment="1" applyProtection="1">
      <alignment horizontal="right" vertical="top"/>
      <protection/>
    </xf>
    <xf numFmtId="0" fontId="0" fillId="0" borderId="0" xfId="0" applyFont="1" applyAlignment="1">
      <alignment horizontal="center" vertical="top"/>
    </xf>
    <xf numFmtId="174" fontId="1" fillId="0" borderId="0" xfId="0" applyNumberFormat="1" applyFont="1" applyAlignment="1">
      <alignment horizontal="center" wrapText="1"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72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vertical="top"/>
    </xf>
    <xf numFmtId="1" fontId="1" fillId="0" borderId="0" xfId="0" applyNumberFormat="1" applyFont="1" applyFill="1" applyBorder="1" applyAlignment="1">
      <alignment horizontal="center" vertical="top"/>
    </xf>
    <xf numFmtId="174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 vertical="top"/>
    </xf>
    <xf numFmtId="1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75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174" fontId="0" fillId="0" borderId="0" xfId="0" applyNumberFormat="1" applyAlignment="1">
      <alignment vertical="top"/>
    </xf>
    <xf numFmtId="0" fontId="69" fillId="0" borderId="0" xfId="0" applyFont="1" applyFill="1" applyBorder="1" applyAlignment="1">
      <alignment vertical="top"/>
    </xf>
    <xf numFmtId="173" fontId="1" fillId="0" borderId="0" xfId="18" applyNumberFormat="1" applyFont="1" applyFill="1" applyBorder="1" applyAlignment="1" applyProtection="1">
      <alignment horizontal="right" vertical="top"/>
      <protection/>
    </xf>
    <xf numFmtId="175" fontId="0" fillId="0" borderId="0" xfId="0" applyNumberFormat="1" applyFill="1" applyBorder="1" applyAlignment="1">
      <alignment horizontal="left" vertical="top"/>
    </xf>
    <xf numFmtId="174" fontId="0" fillId="0" borderId="0" xfId="0" applyNumberFormat="1" applyFill="1" applyBorder="1" applyAlignment="1">
      <alignment horizontal="center" vertical="top"/>
    </xf>
    <xf numFmtId="173" fontId="70" fillId="0" borderId="0" xfId="18" applyNumberFormat="1" applyFont="1" applyFill="1" applyBorder="1" applyAlignment="1" applyProtection="1">
      <alignment horizontal="right" vertical="top"/>
      <protection/>
    </xf>
    <xf numFmtId="174" fontId="70" fillId="0" borderId="0" xfId="18" applyFont="1" applyFill="1" applyBorder="1" applyAlignment="1" applyProtection="1">
      <alignment horizontal="right" vertical="top"/>
      <protection/>
    </xf>
    <xf numFmtId="0" fontId="69" fillId="0" borderId="22" xfId="0" applyFont="1" applyFill="1" applyBorder="1" applyAlignment="1">
      <alignment vertical="top"/>
    </xf>
    <xf numFmtId="176" fontId="0" fillId="0" borderId="23" xfId="17" applyFont="1" applyFill="1" applyBorder="1" applyAlignment="1" applyProtection="1">
      <alignment vertical="top"/>
      <protection locked="0"/>
    </xf>
    <xf numFmtId="172" fontId="0" fillId="0" borderId="23" xfId="0" applyNumberFormat="1" applyFill="1" applyBorder="1" applyAlignment="1">
      <alignment horizontal="right" vertical="top"/>
    </xf>
    <xf numFmtId="173" fontId="0" fillId="0" borderId="24" xfId="18" applyNumberFormat="1" applyFont="1" applyFill="1" applyBorder="1" applyAlignment="1" applyProtection="1">
      <alignment horizontal="right" vertical="top"/>
      <protection/>
    </xf>
    <xf numFmtId="177" fontId="1" fillId="0" borderId="0" xfId="0" applyNumberFormat="1" applyFont="1" applyFill="1" applyBorder="1" applyAlignment="1">
      <alignment horizontal="center" vertical="top"/>
    </xf>
    <xf numFmtId="0" fontId="69" fillId="0" borderId="25" xfId="0" applyFont="1" applyFill="1" applyBorder="1" applyAlignment="1">
      <alignment vertical="top"/>
    </xf>
    <xf numFmtId="176" fontId="0" fillId="0" borderId="21" xfId="17" applyFont="1" applyFill="1" applyBorder="1" applyAlignment="1" applyProtection="1">
      <alignment vertical="top"/>
      <protection locked="0"/>
    </xf>
    <xf numFmtId="172" fontId="0" fillId="0" borderId="21" xfId="0" applyNumberFormat="1" applyFill="1" applyBorder="1" applyAlignment="1">
      <alignment horizontal="right" vertical="top"/>
    </xf>
    <xf numFmtId="173" fontId="70" fillId="0" borderId="26" xfId="18" applyNumberFormat="1" applyFont="1" applyFill="1" applyBorder="1" applyAlignment="1" applyProtection="1">
      <alignment horizontal="right" vertical="top"/>
      <protection/>
    </xf>
    <xf numFmtId="176" fontId="0" fillId="0" borderId="0" xfId="17" applyFont="1" applyFill="1" applyBorder="1" applyAlignment="1" applyProtection="1">
      <alignment vertical="top"/>
      <protection locked="0"/>
    </xf>
    <xf numFmtId="172" fontId="1" fillId="0" borderId="0" xfId="0" applyNumberFormat="1" applyFont="1" applyFill="1" applyBorder="1" applyAlignment="1">
      <alignment horizontal="right" vertical="top"/>
    </xf>
    <xf numFmtId="174" fontId="1" fillId="0" borderId="0" xfId="18" applyFont="1" applyFill="1" applyBorder="1" applyAlignment="1" applyProtection="1">
      <alignment horizontal="right" vertical="top"/>
      <protection/>
    </xf>
    <xf numFmtId="175" fontId="0" fillId="0" borderId="0" xfId="0" applyNumberFormat="1" applyFill="1" applyBorder="1" applyAlignment="1">
      <alignment horizontal="center" vertical="top"/>
    </xf>
    <xf numFmtId="0" fontId="0" fillId="0" borderId="0" xfId="19" applyAlignment="1">
      <alignment vertical="top"/>
      <protection locked="0"/>
    </xf>
    <xf numFmtId="0" fontId="1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173" fontId="63" fillId="0" borderId="0" xfId="18" applyNumberFormat="1" applyFont="1" applyFill="1" applyBorder="1" applyAlignment="1" applyProtection="1">
      <alignment horizontal="right" vertical="top"/>
      <protection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1" fillId="0" borderId="0" xfId="0" applyNumberFormat="1" applyFont="1" applyAlignment="1">
      <alignment horizontal="center" wrapText="1"/>
    </xf>
    <xf numFmtId="174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1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174" fontId="1" fillId="0" borderId="0" xfId="0" applyNumberFormat="1" applyFont="1" applyFill="1" applyBorder="1" applyAlignment="1">
      <alignment vertical="top"/>
    </xf>
    <xf numFmtId="9" fontId="1" fillId="0" borderId="0" xfId="0" applyNumberFormat="1" applyFont="1" applyAlignment="1">
      <alignment vertical="top"/>
    </xf>
    <xf numFmtId="0" fontId="1" fillId="4" borderId="3" xfId="0" applyFont="1" applyFill="1" applyBorder="1" applyAlignment="1">
      <alignment/>
    </xf>
    <xf numFmtId="0" fontId="0" fillId="4" borderId="4" xfId="0" applyFill="1" applyBorder="1" applyAlignment="1">
      <alignment/>
    </xf>
    <xf numFmtId="0" fontId="2" fillId="0" borderId="10" xfId="19" applyFont="1" applyBorder="1" applyAlignment="1">
      <alignment horizontal="center"/>
      <protection locked="0"/>
    </xf>
    <xf numFmtId="164" fontId="14" fillId="4" borderId="20" xfId="0" applyNumberFormat="1" applyFont="1" applyFill="1" applyBorder="1" applyAlignment="1" applyProtection="1">
      <alignment horizontal="center"/>
      <protection locked="0"/>
    </xf>
    <xf numFmtId="0" fontId="16" fillId="4" borderId="7" xfId="0" applyFont="1" applyFill="1" applyBorder="1" applyAlignment="1" applyProtection="1">
      <alignment horizontal="center"/>
      <protection locked="0"/>
    </xf>
    <xf numFmtId="164" fontId="18" fillId="0" borderId="14" xfId="0" applyNumberFormat="1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1" fillId="3" borderId="13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" fillId="4" borderId="6" xfId="0" applyFont="1" applyFill="1" applyBorder="1" applyAlignment="1" applyProtection="1">
      <alignment horizontal="center"/>
      <protection locked="0"/>
    </xf>
    <xf numFmtId="0" fontId="22" fillId="4" borderId="2" xfId="0" applyFont="1" applyFill="1" applyBorder="1" applyAlignment="1" applyProtection="1">
      <alignment horizontal="center"/>
      <protection locked="0"/>
    </xf>
    <xf numFmtId="0" fontId="22" fillId="4" borderId="8" xfId="0" applyFont="1" applyFill="1" applyBorder="1" applyAlignment="1" applyProtection="1">
      <alignment horizontal="center"/>
      <protection locked="0"/>
    </xf>
    <xf numFmtId="0" fontId="23" fillId="3" borderId="10" xfId="0" applyFont="1" applyFill="1" applyBorder="1" applyAlignment="1">
      <alignment horizontal="center"/>
    </xf>
    <xf numFmtId="0" fontId="25" fillId="4" borderId="13" xfId="0" applyFont="1" applyFill="1" applyBorder="1" applyAlignment="1" applyProtection="1">
      <alignment horizontal="center" wrapText="1"/>
      <protection locked="0"/>
    </xf>
    <xf numFmtId="0" fontId="28" fillId="4" borderId="25" xfId="0" applyFont="1" applyFill="1" applyBorder="1" applyAlignment="1" applyProtection="1">
      <alignment horizontal="center" wrapText="1"/>
      <protection locked="0"/>
    </xf>
    <xf numFmtId="0" fontId="6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75" fontId="0" fillId="0" borderId="0" xfId="0" applyNumberFormat="1" applyFill="1" applyBorder="1" applyAlignment="1">
      <alignment horizontal="left" vertical="top"/>
    </xf>
    <xf numFmtId="0" fontId="1" fillId="4" borderId="1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Job 1501and1550_2007ETC_Cost Basis-Fnl" xfId="19"/>
    <cellStyle name="Percent" xfId="20"/>
  </cellStyles>
  <dxfs count="2">
    <dxf>
      <font>
        <b val="0"/>
        <color rgb="FF000000"/>
      </font>
      <fill>
        <patternFill patternType="solid">
          <fgColor rgb="FF0000FF"/>
          <bgColor rgb="FF0000FF"/>
        </patternFill>
      </fill>
      <border/>
    </dxf>
    <dxf>
      <fill>
        <patternFill patternType="solid">
          <fgColor rgb="FF008080"/>
          <bgColor rgb="FF00667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67F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30</xdr:row>
      <xdr:rowOff>104775</xdr:rowOff>
    </xdr:from>
    <xdr:to>
      <xdr:col>8</xdr:col>
      <xdr:colOff>0</xdr:colOff>
      <xdr:row>44</xdr:row>
      <xdr:rowOff>38100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306550"/>
          <a:ext cx="4905375" cy="2571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20.421875" style="1" customWidth="1"/>
    <col min="2" max="2" width="62.7109375" style="2" customWidth="1"/>
    <col min="3" max="16384" width="9.140625" style="2" customWidth="1"/>
  </cols>
  <sheetData>
    <row r="1" spans="1:2" ht="20.25">
      <c r="A1" s="361" t="s">
        <v>0</v>
      </c>
      <c r="B1" s="361"/>
    </row>
    <row r="2" spans="1:2" ht="20.25">
      <c r="A2" s="3"/>
      <c r="B2" s="4"/>
    </row>
    <row r="3" spans="1:5" s="8" customFormat="1" ht="18">
      <c r="A3" s="5" t="s">
        <v>1</v>
      </c>
      <c r="B3" s="6" t="s">
        <v>2</v>
      </c>
      <c r="C3" s="7"/>
      <c r="E3" s="7"/>
    </row>
    <row r="4" spans="1:5" s="8" customFormat="1" ht="18">
      <c r="A4" s="5" t="s">
        <v>3</v>
      </c>
      <c r="B4" s="6">
        <v>6100</v>
      </c>
      <c r="C4" s="7"/>
      <c r="E4" s="7"/>
    </row>
    <row r="5" spans="1:5" s="8" customFormat="1" ht="18">
      <c r="A5" s="5" t="s">
        <v>4</v>
      </c>
      <c r="B5" s="9" t="s">
        <v>5</v>
      </c>
      <c r="C5" s="7"/>
      <c r="E5" s="7"/>
    </row>
    <row r="6" spans="1:5" s="8" customFormat="1" ht="18">
      <c r="A6" s="5" t="s">
        <v>6</v>
      </c>
      <c r="B6" s="6" t="s">
        <v>7</v>
      </c>
      <c r="C6" s="7"/>
      <c r="E6" s="7"/>
    </row>
    <row r="7" spans="1:5" s="8" customFormat="1" ht="15.75">
      <c r="A7" s="10"/>
      <c r="B7" s="6"/>
      <c r="C7" s="7"/>
      <c r="E7" s="7"/>
    </row>
    <row r="8" spans="1:2" ht="12.75">
      <c r="A8" s="3"/>
      <c r="B8" s="11"/>
    </row>
    <row r="9" spans="1:2" ht="12.75">
      <c r="A9" s="3" t="s">
        <v>8</v>
      </c>
      <c r="B9" s="11"/>
    </row>
    <row r="10" spans="1:6" ht="131.25" customHeight="1">
      <c r="A10" s="3"/>
      <c r="B10" s="12" t="s">
        <v>251</v>
      </c>
      <c r="C10" s="13"/>
      <c r="D10" s="13"/>
      <c r="E10" s="13"/>
      <c r="F10" s="13"/>
    </row>
    <row r="11" spans="1:2" ht="12.75">
      <c r="A11" s="3"/>
      <c r="B11" s="11"/>
    </row>
    <row r="12" spans="1:2" ht="12.75">
      <c r="A12" s="3" t="s">
        <v>9</v>
      </c>
      <c r="B12" s="11"/>
    </row>
    <row r="13" spans="1:2" ht="12.75">
      <c r="A13" s="3"/>
      <c r="B13" s="14" t="s">
        <v>10</v>
      </c>
    </row>
    <row r="14" spans="1:2" ht="12.75">
      <c r="A14" s="3"/>
      <c r="B14" s="11"/>
    </row>
    <row r="15" spans="1:2" ht="12.75">
      <c r="A15" s="3"/>
      <c r="B15" s="11"/>
    </row>
    <row r="16" spans="1:2" ht="12.75">
      <c r="A16" s="3"/>
      <c r="B16" s="11"/>
    </row>
    <row r="17" spans="1:2" ht="12.75">
      <c r="A17" s="3"/>
      <c r="B17" s="11"/>
    </row>
    <row r="18" spans="1:2" ht="12.75">
      <c r="A18" s="3"/>
      <c r="B18" s="11"/>
    </row>
    <row r="19" spans="1:2" ht="12.75">
      <c r="A19" s="3" t="s">
        <v>11</v>
      </c>
      <c r="B19" s="11"/>
    </row>
    <row r="20" spans="1:2" ht="12.75">
      <c r="A20" s="3"/>
      <c r="B20" s="15" t="s">
        <v>12</v>
      </c>
    </row>
    <row r="21" spans="1:2" ht="12.75">
      <c r="A21" s="3"/>
      <c r="B21" s="15" t="s">
        <v>13</v>
      </c>
    </row>
    <row r="22" spans="1:2" ht="12.75">
      <c r="A22" s="3"/>
      <c r="B22" s="16"/>
    </row>
    <row r="23" spans="1:2" ht="12.75">
      <c r="A23" s="3"/>
      <c r="B23" s="16"/>
    </row>
    <row r="24" spans="1:2" ht="12.75">
      <c r="A24" s="3"/>
      <c r="B24" s="15" t="s">
        <v>12</v>
      </c>
    </row>
    <row r="25" spans="1:2" ht="12.75">
      <c r="A25" s="3"/>
      <c r="B25" s="15" t="s">
        <v>14</v>
      </c>
    </row>
    <row r="26" spans="1:2" ht="12.75">
      <c r="A26" s="3"/>
      <c r="B26" s="16"/>
    </row>
    <row r="27" spans="1:2" ht="12.75">
      <c r="A27" s="3"/>
      <c r="B27" s="16"/>
    </row>
    <row r="28" spans="1:5" ht="12.75">
      <c r="A28" s="3"/>
      <c r="B28" s="15" t="s">
        <v>15</v>
      </c>
      <c r="E28" s="17" t="s">
        <v>16</v>
      </c>
    </row>
    <row r="29" spans="1:2" ht="12.75">
      <c r="A29" s="3"/>
      <c r="B29" s="15" t="s">
        <v>17</v>
      </c>
    </row>
    <row r="30" spans="1:2" ht="12.75">
      <c r="A30" s="18"/>
      <c r="B30" s="19"/>
    </row>
    <row r="31" ht="12.75">
      <c r="B31" s="20"/>
    </row>
    <row r="32" ht="12.75">
      <c r="B32" s="20"/>
    </row>
    <row r="33" ht="12.75">
      <c r="B33" s="20"/>
    </row>
    <row r="34" ht="12.75">
      <c r="B34" s="20"/>
    </row>
    <row r="35" ht="12.75">
      <c r="B35" s="20"/>
    </row>
    <row r="36" ht="12.75">
      <c r="B36" s="20"/>
    </row>
    <row r="37" ht="12.75">
      <c r="B37" s="20"/>
    </row>
    <row r="38" ht="12.75">
      <c r="B38" s="20"/>
    </row>
  </sheetData>
  <mergeCells count="1">
    <mergeCell ref="A1:B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252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7.00390625" style="21" customWidth="1"/>
    <col min="2" max="2" width="6.421875" style="21" customWidth="1"/>
    <col min="3" max="3" width="2.421875" style="21" customWidth="1"/>
    <col min="4" max="4" width="34.7109375" style="21" customWidth="1"/>
    <col min="5" max="5" width="10.8515625" style="21" customWidth="1"/>
    <col min="6" max="6" width="8.7109375" style="22" customWidth="1"/>
    <col min="7" max="10" width="4.8515625" style="23" customWidth="1"/>
    <col min="11" max="11" width="11.421875" style="23" customWidth="1"/>
    <col min="12" max="12" width="11.140625" style="0" customWidth="1"/>
    <col min="13" max="13" width="11.7109375" style="0" customWidth="1"/>
    <col min="14" max="18" width="0.85546875" style="24" customWidth="1"/>
    <col min="19" max="19" width="4.140625" style="21" customWidth="1"/>
    <col min="20" max="24" width="4.00390625" style="25" customWidth="1"/>
    <col min="25" max="26" width="4.00390625" style="21" customWidth="1"/>
    <col min="27" max="27" width="6.28125" style="21" customWidth="1"/>
    <col min="28" max="28" width="4.00390625" style="21" customWidth="1"/>
    <col min="29" max="29" width="5.28125" style="21" customWidth="1"/>
    <col min="30" max="30" width="4.00390625" style="21" customWidth="1"/>
    <col min="31" max="31" width="4.8515625" style="21" customWidth="1"/>
    <col min="32" max="41" width="4.00390625" style="21" customWidth="1"/>
    <col min="42" max="44" width="6.28125" style="21" customWidth="1"/>
    <col min="45" max="46" width="5.00390625" style="26" customWidth="1"/>
    <col min="47" max="47" width="10.8515625" style="0" customWidth="1"/>
    <col min="48" max="48" width="10.421875" style="0" customWidth="1"/>
    <col min="49" max="70" width="3.421875" style="0" customWidth="1"/>
    <col min="71" max="96" width="3.7109375" style="0" customWidth="1"/>
  </cols>
  <sheetData>
    <row r="1" spans="2:37" ht="65.25" customHeight="1">
      <c r="B1" s="27" t="str">
        <f>+'Tab A Description'!A3</f>
        <v>Cost Center:</v>
      </c>
      <c r="C1" s="27"/>
      <c r="D1" s="27"/>
      <c r="E1" s="27" t="str">
        <f>+'Tab A Description'!B3</f>
        <v>cost center</v>
      </c>
      <c r="G1" s="28"/>
      <c r="H1" s="28"/>
      <c r="I1" s="28"/>
      <c r="J1" s="28"/>
      <c r="K1" s="28"/>
      <c r="L1" s="29"/>
      <c r="M1" s="29"/>
      <c r="N1" s="30"/>
      <c r="O1" s="30"/>
      <c r="P1" s="30"/>
      <c r="Q1" s="30"/>
      <c r="R1" s="30"/>
      <c r="S1" s="27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46" s="39" customFormat="1" ht="17.25" customHeight="1">
      <c r="A2" s="31"/>
      <c r="B2" s="27" t="str">
        <f>+'Tab A Description'!A4</f>
        <v>Job Number:</v>
      </c>
      <c r="C2" s="32"/>
      <c r="D2" s="32"/>
      <c r="E2" s="27">
        <f>+'Tab A Description'!B4</f>
        <v>6100</v>
      </c>
      <c r="F2" s="33"/>
      <c r="G2" s="34"/>
      <c r="H2" s="34"/>
      <c r="I2" s="34"/>
      <c r="J2" s="34"/>
      <c r="K2" s="34"/>
      <c r="L2" s="35"/>
      <c r="M2" s="35"/>
      <c r="N2" s="36"/>
      <c r="O2" s="36"/>
      <c r="P2" s="36"/>
      <c r="Q2" s="36"/>
      <c r="R2" s="36"/>
      <c r="S2" s="32"/>
      <c r="T2"/>
      <c r="U2"/>
      <c r="V2"/>
      <c r="W2"/>
      <c r="X2"/>
      <c r="Y2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1"/>
      <c r="AM2" s="31"/>
      <c r="AN2" s="31"/>
      <c r="AO2" s="31"/>
      <c r="AP2" s="31"/>
      <c r="AQ2" s="31"/>
      <c r="AR2" s="31"/>
      <c r="AS2" s="38"/>
      <c r="AT2" s="38"/>
    </row>
    <row r="3" spans="1:46" s="39" customFormat="1" ht="17.25" customHeight="1">
      <c r="A3" s="31"/>
      <c r="B3" s="27" t="str">
        <f>+'Tab A Description'!A5</f>
        <v>Job Title: </v>
      </c>
      <c r="C3" s="32"/>
      <c r="D3" s="32"/>
      <c r="E3" s="27" t="str">
        <f>+'Tab A Description'!B5</f>
        <v>Central I&amp;C and Data Acquisition</v>
      </c>
      <c r="F3" s="33"/>
      <c r="G3" s="34"/>
      <c r="H3" s="34"/>
      <c r="I3" s="34"/>
      <c r="J3" s="34"/>
      <c r="K3" s="34"/>
      <c r="L3" s="35"/>
      <c r="M3" s="35"/>
      <c r="N3" s="36"/>
      <c r="O3" s="36"/>
      <c r="P3" s="36"/>
      <c r="Q3" s="36"/>
      <c r="R3" s="36"/>
      <c r="S3" s="32"/>
      <c r="T3" s="40"/>
      <c r="U3" s="31"/>
      <c r="V3" s="40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8"/>
      <c r="AT3" s="38"/>
    </row>
    <row r="4" spans="1:46" s="39" customFormat="1" ht="17.25" customHeight="1">
      <c r="A4" s="31"/>
      <c r="B4" s="27" t="str">
        <f>+'Tab A Description'!A6</f>
        <v>Job Manager: </v>
      </c>
      <c r="C4" s="32"/>
      <c r="D4" s="32"/>
      <c r="E4" s="27" t="str">
        <f>+'Tab A Description'!B6</f>
        <v>P. Sichta</v>
      </c>
      <c r="F4" s="33"/>
      <c r="G4" s="34"/>
      <c r="H4" s="34"/>
      <c r="I4" s="34"/>
      <c r="J4" s="34"/>
      <c r="K4" s="34"/>
      <c r="L4" s="35"/>
      <c r="M4" s="35"/>
      <c r="N4" s="36"/>
      <c r="O4" s="36"/>
      <c r="P4" s="36"/>
      <c r="Q4" s="36"/>
      <c r="R4" s="36"/>
      <c r="S4" s="32"/>
      <c r="T4" s="40"/>
      <c r="U4" s="31"/>
      <c r="V4" s="40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8"/>
      <c r="AT4" s="38"/>
    </row>
    <row r="5" spans="2:47" ht="15" customHeight="1">
      <c r="B5" s="41"/>
      <c r="C5" s="42"/>
      <c r="D5" s="42"/>
      <c r="E5" s="42"/>
      <c r="F5" s="43"/>
      <c r="G5" s="44"/>
      <c r="H5" s="44"/>
      <c r="I5" s="44"/>
      <c r="J5" s="44"/>
      <c r="K5" s="44"/>
      <c r="L5" s="45"/>
      <c r="M5" s="45"/>
      <c r="N5" s="46"/>
      <c r="O5" s="46"/>
      <c r="P5" s="46"/>
      <c r="Q5" s="46"/>
      <c r="R5" s="46"/>
      <c r="S5" s="42"/>
      <c r="T5" s="362" t="s">
        <v>18</v>
      </c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47"/>
      <c r="AU5" s="48"/>
    </row>
    <row r="6" spans="1:96" s="57" customFormat="1" ht="22.5" customHeight="1">
      <c r="A6" s="49"/>
      <c r="B6" s="50"/>
      <c r="C6" s="50"/>
      <c r="D6" s="50"/>
      <c r="E6" s="51"/>
      <c r="F6" s="363" t="s">
        <v>19</v>
      </c>
      <c r="G6" s="363"/>
      <c r="H6" s="363"/>
      <c r="I6" s="363"/>
      <c r="J6" s="363"/>
      <c r="K6" s="363"/>
      <c r="L6" s="363"/>
      <c r="M6" s="52"/>
      <c r="N6" s="53"/>
      <c r="O6" s="53"/>
      <c r="P6" s="53"/>
      <c r="Q6" s="53"/>
      <c r="R6" s="53"/>
      <c r="S6" s="54"/>
      <c r="T6" s="364" t="s">
        <v>20</v>
      </c>
      <c r="U6" s="364"/>
      <c r="V6" s="364"/>
      <c r="W6" s="364"/>
      <c r="X6" s="364"/>
      <c r="Y6" s="365" t="s">
        <v>21</v>
      </c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365"/>
      <c r="AQ6" s="365"/>
      <c r="AR6" s="365"/>
      <c r="AS6" s="55" t="s">
        <v>22</v>
      </c>
      <c r="AT6" s="56" t="s">
        <v>22</v>
      </c>
      <c r="AW6" s="366" t="s">
        <v>23</v>
      </c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6"/>
      <c r="BI6" s="367" t="s">
        <v>24</v>
      </c>
      <c r="BJ6" s="367"/>
      <c r="BK6" s="367"/>
      <c r="BL6" s="367"/>
      <c r="BM6" s="367"/>
      <c r="BN6" s="367"/>
      <c r="BO6" s="367"/>
      <c r="BP6" s="367"/>
      <c r="BQ6" s="367"/>
      <c r="BR6" s="367"/>
      <c r="BS6" s="367"/>
      <c r="BT6" s="367"/>
      <c r="BU6" s="366" t="s">
        <v>25</v>
      </c>
      <c r="BV6" s="366"/>
      <c r="BW6" s="366"/>
      <c r="BX6" s="366"/>
      <c r="BY6" s="366"/>
      <c r="BZ6" s="366"/>
      <c r="CA6" s="366"/>
      <c r="CB6" s="366"/>
      <c r="CC6" s="366"/>
      <c r="CD6" s="366"/>
      <c r="CE6" s="366"/>
      <c r="CF6" s="366"/>
      <c r="CG6" s="367" t="s">
        <v>26</v>
      </c>
      <c r="CH6" s="367"/>
      <c r="CI6" s="367"/>
      <c r="CJ6" s="367"/>
      <c r="CK6" s="367"/>
      <c r="CL6" s="367"/>
      <c r="CM6" s="367"/>
      <c r="CN6" s="367"/>
      <c r="CO6" s="367"/>
      <c r="CP6" s="367"/>
      <c r="CQ6" s="367"/>
      <c r="CR6" s="367"/>
    </row>
    <row r="7" spans="1:46" s="57" customFormat="1" ht="25.5" customHeight="1">
      <c r="A7" s="58"/>
      <c r="B7" s="369" t="s">
        <v>27</v>
      </c>
      <c r="C7" s="369"/>
      <c r="D7" s="369"/>
      <c r="E7" s="369"/>
      <c r="F7" s="370" t="s">
        <v>28</v>
      </c>
      <c r="G7" s="370"/>
      <c r="H7" s="370"/>
      <c r="I7" s="370"/>
      <c r="J7" s="370"/>
      <c r="K7" s="370"/>
      <c r="L7" s="371" t="s">
        <v>29</v>
      </c>
      <c r="M7" s="371"/>
      <c r="N7" s="59"/>
      <c r="O7" s="59"/>
      <c r="P7" s="59"/>
      <c r="Q7" s="59"/>
      <c r="R7" s="59"/>
      <c r="S7" s="60"/>
      <c r="T7" s="61">
        <v>1.308</v>
      </c>
      <c r="U7" s="62">
        <v>1000</v>
      </c>
      <c r="V7" s="62">
        <v>1716</v>
      </c>
      <c r="W7" s="62">
        <v>1716</v>
      </c>
      <c r="X7" s="63">
        <v>1716</v>
      </c>
      <c r="Y7" s="64">
        <v>168.7</v>
      </c>
      <c r="Z7" s="65">
        <v>168.7</v>
      </c>
      <c r="AA7" s="65">
        <v>156.5</v>
      </c>
      <c r="AB7" s="65"/>
      <c r="AC7" s="65">
        <v>128.59</v>
      </c>
      <c r="AD7" s="65">
        <v>108.44</v>
      </c>
      <c r="AE7" s="65">
        <v>78.33</v>
      </c>
      <c r="AF7" s="65">
        <v>78.33</v>
      </c>
      <c r="AG7" s="65">
        <v>78.33</v>
      </c>
      <c r="AH7" s="65">
        <v>180.79</v>
      </c>
      <c r="AI7" s="65"/>
      <c r="AJ7" s="65"/>
      <c r="AK7" s="65"/>
      <c r="AL7" s="65"/>
      <c r="AM7" s="65">
        <v>116.7</v>
      </c>
      <c r="AN7" s="65">
        <v>116.7</v>
      </c>
      <c r="AO7" s="66"/>
      <c r="AP7" s="66"/>
      <c r="AQ7" s="66"/>
      <c r="AR7" s="66"/>
      <c r="AS7" s="67"/>
      <c r="AT7" s="68"/>
    </row>
    <row r="8" spans="1:96" s="89" customFormat="1" ht="97.5" customHeight="1">
      <c r="A8" s="69" t="s">
        <v>30</v>
      </c>
      <c r="B8" s="372" t="s">
        <v>31</v>
      </c>
      <c r="C8" s="372"/>
      <c r="D8" s="372"/>
      <c r="E8" s="70" t="s">
        <v>32</v>
      </c>
      <c r="F8" s="71" t="s">
        <v>33</v>
      </c>
      <c r="G8" s="373" t="s">
        <v>34</v>
      </c>
      <c r="H8" s="373"/>
      <c r="I8" s="373"/>
      <c r="J8" s="373"/>
      <c r="K8" s="72" t="s">
        <v>35</v>
      </c>
      <c r="L8" s="73" t="s">
        <v>36</v>
      </c>
      <c r="M8" s="73" t="s">
        <v>37</v>
      </c>
      <c r="N8" s="74"/>
      <c r="O8" s="74"/>
      <c r="P8" s="74"/>
      <c r="Q8" s="74"/>
      <c r="R8" s="74"/>
      <c r="S8" s="75" t="s">
        <v>38</v>
      </c>
      <c r="T8" s="76" t="s">
        <v>39</v>
      </c>
      <c r="U8" s="77" t="s">
        <v>40</v>
      </c>
      <c r="V8" s="77" t="s">
        <v>41</v>
      </c>
      <c r="W8" s="77" t="s">
        <v>42</v>
      </c>
      <c r="X8" s="78" t="s">
        <v>43</v>
      </c>
      <c r="Y8" s="79" t="s">
        <v>44</v>
      </c>
      <c r="Z8" s="80" t="s">
        <v>45</v>
      </c>
      <c r="AA8" s="80" t="s">
        <v>46</v>
      </c>
      <c r="AB8" s="80" t="s">
        <v>47</v>
      </c>
      <c r="AC8" s="80" t="s">
        <v>48</v>
      </c>
      <c r="AD8" s="80" t="s">
        <v>49</v>
      </c>
      <c r="AE8" s="80" t="s">
        <v>50</v>
      </c>
      <c r="AF8" s="80" t="s">
        <v>51</v>
      </c>
      <c r="AG8" s="80" t="s">
        <v>52</v>
      </c>
      <c r="AH8" s="80" t="s">
        <v>53</v>
      </c>
      <c r="AI8" s="80" t="s">
        <v>54</v>
      </c>
      <c r="AJ8" s="80" t="s">
        <v>55</v>
      </c>
      <c r="AK8" s="80" t="s">
        <v>56</v>
      </c>
      <c r="AL8" s="80" t="s">
        <v>57</v>
      </c>
      <c r="AM8" s="81" t="s">
        <v>58</v>
      </c>
      <c r="AN8" s="81" t="s">
        <v>59</v>
      </c>
      <c r="AO8" s="80" t="s">
        <v>60</v>
      </c>
      <c r="AP8" s="80"/>
      <c r="AQ8" s="81"/>
      <c r="AR8" s="82"/>
      <c r="AS8" s="83" t="s">
        <v>61</v>
      </c>
      <c r="AT8" s="84" t="s">
        <v>62</v>
      </c>
      <c r="AU8" s="85" t="s">
        <v>63</v>
      </c>
      <c r="AV8" s="86" t="s">
        <v>64</v>
      </c>
      <c r="AW8" s="87">
        <v>39722</v>
      </c>
      <c r="AX8" s="87">
        <v>39753</v>
      </c>
      <c r="AY8" s="87">
        <v>39783</v>
      </c>
      <c r="AZ8" s="87">
        <v>39814</v>
      </c>
      <c r="BA8" s="87">
        <v>39845</v>
      </c>
      <c r="BB8" s="87">
        <v>39873</v>
      </c>
      <c r="BC8" s="87">
        <v>39904</v>
      </c>
      <c r="BD8" s="87">
        <v>39934</v>
      </c>
      <c r="BE8" s="87">
        <v>39965</v>
      </c>
      <c r="BF8" s="87">
        <v>39995</v>
      </c>
      <c r="BG8" s="87">
        <v>40026</v>
      </c>
      <c r="BH8" s="87">
        <v>40057</v>
      </c>
      <c r="BI8" s="88">
        <v>40087</v>
      </c>
      <c r="BJ8" s="88">
        <v>40118</v>
      </c>
      <c r="BK8" s="88">
        <v>40148</v>
      </c>
      <c r="BL8" s="88">
        <v>40179</v>
      </c>
      <c r="BM8" s="88">
        <v>40210</v>
      </c>
      <c r="BN8" s="88">
        <v>40238</v>
      </c>
      <c r="BO8" s="88">
        <v>40269</v>
      </c>
      <c r="BP8" s="88">
        <v>40299</v>
      </c>
      <c r="BQ8" s="88">
        <v>40330</v>
      </c>
      <c r="BR8" s="88">
        <v>40360</v>
      </c>
      <c r="BS8" s="88">
        <v>40391</v>
      </c>
      <c r="BT8" s="88">
        <v>40422</v>
      </c>
      <c r="BU8" s="87">
        <v>40452</v>
      </c>
      <c r="BV8" s="87">
        <v>40483</v>
      </c>
      <c r="BW8" s="87">
        <v>40513</v>
      </c>
      <c r="BX8" s="87">
        <v>40544</v>
      </c>
      <c r="BY8" s="87">
        <v>40575</v>
      </c>
      <c r="BZ8" s="87">
        <v>40603</v>
      </c>
      <c r="CA8" s="87">
        <v>40634</v>
      </c>
      <c r="CB8" s="87">
        <v>40664</v>
      </c>
      <c r="CC8" s="87">
        <v>40695</v>
      </c>
      <c r="CD8" s="87">
        <v>40725</v>
      </c>
      <c r="CE8" s="87">
        <v>40756</v>
      </c>
      <c r="CF8" s="87">
        <v>40787</v>
      </c>
      <c r="CG8" s="88">
        <v>40817</v>
      </c>
      <c r="CH8" s="88">
        <v>40848</v>
      </c>
      <c r="CI8" s="88">
        <v>40878</v>
      </c>
      <c r="CJ8" s="88">
        <v>40909</v>
      </c>
      <c r="CK8" s="88">
        <v>40940</v>
      </c>
      <c r="CL8" s="88">
        <v>40969</v>
      </c>
      <c r="CM8" s="88">
        <v>41000</v>
      </c>
      <c r="CN8" s="88">
        <v>41030</v>
      </c>
      <c r="CO8" s="88">
        <v>41061</v>
      </c>
      <c r="CP8" s="88">
        <v>41091</v>
      </c>
      <c r="CQ8" s="88">
        <v>41122</v>
      </c>
      <c r="CR8" s="88">
        <v>41153</v>
      </c>
    </row>
    <row r="9" spans="1:96" s="104" customFormat="1" ht="34.5" customHeight="1">
      <c r="A9" s="90" t="s">
        <v>65</v>
      </c>
      <c r="B9" s="91" t="s">
        <v>66</v>
      </c>
      <c r="C9" s="90"/>
      <c r="D9" s="92"/>
      <c r="E9" s="92"/>
      <c r="F9" s="93"/>
      <c r="G9" s="94"/>
      <c r="H9" s="94"/>
      <c r="I9" s="94"/>
      <c r="J9" s="94"/>
      <c r="K9" s="94"/>
      <c r="L9" s="95"/>
      <c r="M9" s="96"/>
      <c r="N9" s="97"/>
      <c r="O9" s="97"/>
      <c r="P9" s="97"/>
      <c r="Q9" s="97"/>
      <c r="R9" s="97"/>
      <c r="S9" s="98"/>
      <c r="T9" s="99">
        <v>1.226</v>
      </c>
      <c r="U9" s="99">
        <v>1.226</v>
      </c>
      <c r="V9" s="99">
        <v>1.712</v>
      </c>
      <c r="W9" s="99">
        <v>1.232</v>
      </c>
      <c r="X9" s="99">
        <v>1.892</v>
      </c>
      <c r="Y9" s="100">
        <v>188.6</v>
      </c>
      <c r="Z9" s="100">
        <v>124.9</v>
      </c>
      <c r="AA9" s="100">
        <v>139.7</v>
      </c>
      <c r="AB9" s="100">
        <v>101.3</v>
      </c>
      <c r="AC9" s="100">
        <v>74.4</v>
      </c>
      <c r="AD9" s="100">
        <v>173.4</v>
      </c>
      <c r="AE9" s="100">
        <v>151</v>
      </c>
      <c r="AF9" s="100">
        <v>119</v>
      </c>
      <c r="AG9" s="100">
        <v>84.4</v>
      </c>
      <c r="AH9" s="100">
        <v>159.9</v>
      </c>
      <c r="AI9" s="100">
        <v>150.9</v>
      </c>
      <c r="AJ9" s="100">
        <v>119.2</v>
      </c>
      <c r="AK9" s="100">
        <v>90.3</v>
      </c>
      <c r="AL9" s="100">
        <v>142.83</v>
      </c>
      <c r="AM9" s="100">
        <v>177</v>
      </c>
      <c r="AN9" s="100">
        <v>208.3</v>
      </c>
      <c r="AO9" s="100">
        <v>150.77</v>
      </c>
      <c r="AP9" s="101">
        <v>1</v>
      </c>
      <c r="AQ9" s="101">
        <v>1</v>
      </c>
      <c r="AR9" s="101">
        <v>1</v>
      </c>
      <c r="AS9" s="102"/>
      <c r="AT9" s="103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6"/>
      <c r="BH9" s="106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</row>
    <row r="10" spans="1:96" s="111" customFormat="1" ht="14.25" customHeight="1">
      <c r="A10" s="108">
        <v>1</v>
      </c>
      <c r="B10" s="12" t="s">
        <v>251</v>
      </c>
      <c r="C10" s="110" t="s">
        <v>67</v>
      </c>
      <c r="F10" s="112"/>
      <c r="G10" s="113"/>
      <c r="H10" s="113"/>
      <c r="I10" s="113"/>
      <c r="J10" s="113"/>
      <c r="K10" s="114"/>
      <c r="L10" s="115">
        <f aca="true" t="shared" si="0" ref="L10:L41">IF(F10="","",MAX(N10:R10))</f>
      </c>
      <c r="M10" s="116">
        <f aca="true" t="shared" si="1" ref="M10:M41">IF(F10="","",+L10+(F10*7/5))</f>
      </c>
      <c r="N10" s="117">
        <f aca="true" t="shared" si="2" ref="N10:N41">IF(K10="",(DATEVALUE("10/1/2007")),K10)</f>
        <v>39356</v>
      </c>
      <c r="O10" s="118">
        <f aca="true" t="shared" si="3" ref="O10:O41">IF(G10="",(DATEVALUE("10/1/2007")),VLOOKUP(G10,$A$10:$M$110,13))</f>
        <v>39356</v>
      </c>
      <c r="P10" s="118">
        <f aca="true" t="shared" si="4" ref="P10:P41">IF(H10="",(DATEVALUE("10/1/2007")),VLOOKUP(H10,$A$10:$M$110,13))</f>
        <v>39356</v>
      </c>
      <c r="Q10" s="118">
        <f aca="true" t="shared" si="5" ref="Q10:Q41">IF(I10="",(DATEVALUE("10/1/2007")),VLOOKUP(I10,$A$10:$M$110,13))</f>
        <v>39356</v>
      </c>
      <c r="R10" s="118">
        <f aca="true" t="shared" si="6" ref="R10:R41">IF(J10="",(DATEVALUE("10/1/2007")),VLOOKUP(J10,$A$10:$M$110,13))</f>
        <v>39356</v>
      </c>
      <c r="S10" s="109"/>
      <c r="T10" s="119"/>
      <c r="U10" s="119"/>
      <c r="V10" s="119"/>
      <c r="W10" s="119"/>
      <c r="X10" s="120"/>
      <c r="Y10" s="121"/>
      <c r="Z10" s="121"/>
      <c r="AA10" s="121" t="s">
        <v>16</v>
      </c>
      <c r="AB10" s="121"/>
      <c r="AC10" s="121"/>
      <c r="AD10" s="121"/>
      <c r="AE10" s="121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3"/>
      <c r="AT10" s="124"/>
      <c r="AU10" s="125"/>
      <c r="AV10" s="121" t="s">
        <v>16</v>
      </c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</row>
    <row r="11" spans="1:96" s="111" customFormat="1" ht="14.25" customHeight="1">
      <c r="A11" s="108">
        <v>2</v>
      </c>
      <c r="B11" s="128"/>
      <c r="D11" s="111" t="s">
        <v>68</v>
      </c>
      <c r="E11" s="111" t="s">
        <v>69</v>
      </c>
      <c r="F11" s="129">
        <v>700</v>
      </c>
      <c r="G11" s="130"/>
      <c r="H11" s="130"/>
      <c r="I11" s="130"/>
      <c r="J11" s="130"/>
      <c r="K11" s="114">
        <v>40079</v>
      </c>
      <c r="L11" s="115">
        <f t="shared" si="0"/>
        <v>40079</v>
      </c>
      <c r="M11" s="116">
        <f t="shared" si="1"/>
        <v>41059</v>
      </c>
      <c r="N11" s="117">
        <f t="shared" si="2"/>
        <v>40079</v>
      </c>
      <c r="O11" s="118">
        <f t="shared" si="3"/>
        <v>39356</v>
      </c>
      <c r="P11" s="118">
        <f t="shared" si="4"/>
        <v>39356</v>
      </c>
      <c r="Q11" s="118">
        <f t="shared" si="5"/>
        <v>39356</v>
      </c>
      <c r="R11" s="118">
        <f t="shared" si="6"/>
        <v>39356</v>
      </c>
      <c r="S11" s="109"/>
      <c r="T11" s="119"/>
      <c r="U11" s="119"/>
      <c r="V11" s="119"/>
      <c r="W11" s="119"/>
      <c r="X11" s="120"/>
      <c r="Y11" s="121"/>
      <c r="Z11" s="121"/>
      <c r="AA11" s="121">
        <v>200</v>
      </c>
      <c r="AB11" s="121"/>
      <c r="AC11" s="121"/>
      <c r="AD11" s="121"/>
      <c r="AE11" s="121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3"/>
      <c r="AT11" s="124"/>
      <c r="AU11" s="125"/>
      <c r="AV11" s="121">
        <v>2</v>
      </c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</row>
    <row r="12" spans="1:96" s="111" customFormat="1" ht="15">
      <c r="A12" s="108">
        <v>3</v>
      </c>
      <c r="B12" s="109"/>
      <c r="F12" s="112"/>
      <c r="G12" s="113"/>
      <c r="H12" s="113"/>
      <c r="I12" s="113"/>
      <c r="J12" s="113"/>
      <c r="K12" s="114"/>
      <c r="L12" s="115">
        <f t="shared" si="0"/>
      </c>
      <c r="M12" s="116">
        <f t="shared" si="1"/>
      </c>
      <c r="N12" s="117">
        <f t="shared" si="2"/>
        <v>39356</v>
      </c>
      <c r="O12" s="118">
        <f t="shared" si="3"/>
        <v>39356</v>
      </c>
      <c r="P12" s="118">
        <f t="shared" si="4"/>
        <v>39356</v>
      </c>
      <c r="Q12" s="118">
        <f t="shared" si="5"/>
        <v>39356</v>
      </c>
      <c r="R12" s="118">
        <f t="shared" si="6"/>
        <v>39356</v>
      </c>
      <c r="S12" s="131"/>
      <c r="T12" s="119"/>
      <c r="U12" s="119"/>
      <c r="V12" s="119"/>
      <c r="W12" s="119"/>
      <c r="X12" s="120"/>
      <c r="Y12" s="121"/>
      <c r="Z12" s="121"/>
      <c r="AA12" s="121"/>
      <c r="AB12" s="121"/>
      <c r="AC12" s="121"/>
      <c r="AD12" s="121"/>
      <c r="AE12" s="121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3"/>
      <c r="AT12" s="124"/>
      <c r="AU12" s="132"/>
      <c r="AV12" s="121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</row>
    <row r="13" spans="1:96" s="111" customFormat="1" ht="15">
      <c r="A13" s="108">
        <v>4</v>
      </c>
      <c r="B13" s="133"/>
      <c r="C13" s="110" t="s">
        <v>70</v>
      </c>
      <c r="F13" s="112"/>
      <c r="G13" s="113"/>
      <c r="H13" s="113"/>
      <c r="I13" s="113"/>
      <c r="J13" s="113"/>
      <c r="K13" s="114"/>
      <c r="L13" s="115">
        <f t="shared" si="0"/>
      </c>
      <c r="M13" s="116">
        <f t="shared" si="1"/>
      </c>
      <c r="N13" s="117">
        <f t="shared" si="2"/>
        <v>39356</v>
      </c>
      <c r="O13" s="118">
        <f t="shared" si="3"/>
        <v>39356</v>
      </c>
      <c r="P13" s="118">
        <f t="shared" si="4"/>
        <v>39356</v>
      </c>
      <c r="Q13" s="118">
        <f t="shared" si="5"/>
        <v>39356</v>
      </c>
      <c r="R13" s="118">
        <f t="shared" si="6"/>
        <v>39356</v>
      </c>
      <c r="S13" s="131"/>
      <c r="T13" s="119"/>
      <c r="U13" s="119"/>
      <c r="V13" s="119"/>
      <c r="W13" s="119"/>
      <c r="X13" s="120"/>
      <c r="Y13" s="121"/>
      <c r="Z13" s="121"/>
      <c r="AA13" s="121"/>
      <c r="AB13" s="121"/>
      <c r="AC13" s="121"/>
      <c r="AD13" s="121"/>
      <c r="AE13" s="121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3"/>
      <c r="AT13" s="124"/>
      <c r="AU13" s="132"/>
      <c r="AV13" s="121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</row>
    <row r="14" spans="1:96" s="111" customFormat="1" ht="15">
      <c r="A14" s="108">
        <v>5</v>
      </c>
      <c r="B14" s="133"/>
      <c r="D14" s="111" t="s">
        <v>71</v>
      </c>
      <c r="E14" s="111" t="s">
        <v>69</v>
      </c>
      <c r="F14" s="112">
        <v>10</v>
      </c>
      <c r="G14" s="113"/>
      <c r="H14" s="113"/>
      <c r="I14" s="113"/>
      <c r="J14" s="113"/>
      <c r="K14" s="114"/>
      <c r="L14" s="115">
        <f t="shared" si="0"/>
        <v>39356</v>
      </c>
      <c r="M14" s="116">
        <f t="shared" si="1"/>
        <v>39370</v>
      </c>
      <c r="N14" s="117">
        <f t="shared" si="2"/>
        <v>39356</v>
      </c>
      <c r="O14" s="118">
        <f t="shared" si="3"/>
        <v>39356</v>
      </c>
      <c r="P14" s="118">
        <f t="shared" si="4"/>
        <v>39356</v>
      </c>
      <c r="Q14" s="118">
        <f t="shared" si="5"/>
        <v>39356</v>
      </c>
      <c r="R14" s="118">
        <f t="shared" si="6"/>
        <v>39356</v>
      </c>
      <c r="S14" s="131"/>
      <c r="T14" s="119"/>
      <c r="U14" s="119"/>
      <c r="V14" s="119"/>
      <c r="W14" s="119"/>
      <c r="X14" s="120"/>
      <c r="Y14" s="121"/>
      <c r="Z14" s="121"/>
      <c r="AA14" s="121">
        <v>16</v>
      </c>
      <c r="AB14" s="121"/>
      <c r="AC14" s="121"/>
      <c r="AD14" s="121"/>
      <c r="AE14" s="121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3"/>
      <c r="AT14" s="124"/>
      <c r="AU14" s="132"/>
      <c r="AV14" s="121">
        <v>2</v>
      </c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</row>
    <row r="15" spans="1:96" s="111" customFormat="1" ht="15">
      <c r="A15" s="108">
        <v>6</v>
      </c>
      <c r="B15" s="133"/>
      <c r="D15" s="111" t="s">
        <v>72</v>
      </c>
      <c r="E15" s="111" t="s">
        <v>69</v>
      </c>
      <c r="F15" s="112">
        <v>10</v>
      </c>
      <c r="G15" s="113">
        <v>5</v>
      </c>
      <c r="H15" s="113"/>
      <c r="I15" s="113"/>
      <c r="J15" s="113"/>
      <c r="K15" s="114"/>
      <c r="L15" s="115">
        <f t="shared" si="0"/>
        <v>39370</v>
      </c>
      <c r="M15" s="116">
        <f t="shared" si="1"/>
        <v>39384</v>
      </c>
      <c r="N15" s="117">
        <f t="shared" si="2"/>
        <v>39356</v>
      </c>
      <c r="O15" s="118">
        <f t="shared" si="3"/>
        <v>39370</v>
      </c>
      <c r="P15" s="118">
        <f t="shared" si="4"/>
        <v>39356</v>
      </c>
      <c r="Q15" s="118">
        <f t="shared" si="5"/>
        <v>39356</v>
      </c>
      <c r="R15" s="118">
        <f t="shared" si="6"/>
        <v>39356</v>
      </c>
      <c r="S15" s="131"/>
      <c r="T15" s="119"/>
      <c r="U15" s="119"/>
      <c r="V15" s="119"/>
      <c r="W15" s="119"/>
      <c r="X15" s="120"/>
      <c r="Y15" s="121"/>
      <c r="Z15" s="121"/>
      <c r="AA15" s="121">
        <v>24</v>
      </c>
      <c r="AB15" s="121"/>
      <c r="AC15" s="121"/>
      <c r="AD15" s="121"/>
      <c r="AE15" s="121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3"/>
      <c r="AT15" s="124"/>
      <c r="AU15" s="132"/>
      <c r="AV15" s="121">
        <v>2</v>
      </c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</row>
    <row r="16" spans="1:96" s="111" customFormat="1" ht="15">
      <c r="A16" s="108">
        <v>7</v>
      </c>
      <c r="B16" s="133"/>
      <c r="D16" s="111" t="s">
        <v>73</v>
      </c>
      <c r="E16" s="111" t="s">
        <v>74</v>
      </c>
      <c r="F16" s="112">
        <v>5</v>
      </c>
      <c r="G16" s="113">
        <v>5</v>
      </c>
      <c r="H16" s="113"/>
      <c r="I16" s="113"/>
      <c r="J16" s="113"/>
      <c r="K16" s="114"/>
      <c r="L16" s="115">
        <f t="shared" si="0"/>
        <v>39370</v>
      </c>
      <c r="M16" s="116">
        <f t="shared" si="1"/>
        <v>39377</v>
      </c>
      <c r="N16" s="117">
        <f t="shared" si="2"/>
        <v>39356</v>
      </c>
      <c r="O16" s="118">
        <f t="shared" si="3"/>
        <v>39370</v>
      </c>
      <c r="P16" s="118">
        <f t="shared" si="4"/>
        <v>39356</v>
      </c>
      <c r="Q16" s="118">
        <f t="shared" si="5"/>
        <v>39356</v>
      </c>
      <c r="R16" s="118">
        <f t="shared" si="6"/>
        <v>39356</v>
      </c>
      <c r="S16" s="131"/>
      <c r="T16" s="119"/>
      <c r="U16" s="119"/>
      <c r="V16" s="119"/>
      <c r="W16" s="119"/>
      <c r="X16" s="120"/>
      <c r="Y16" s="121"/>
      <c r="Z16" s="121"/>
      <c r="AA16" s="121">
        <v>28</v>
      </c>
      <c r="AB16" s="121"/>
      <c r="AC16" s="121"/>
      <c r="AD16" s="121"/>
      <c r="AE16" s="121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3"/>
      <c r="AT16" s="124"/>
      <c r="AU16" s="132"/>
      <c r="AV16" s="121">
        <v>2</v>
      </c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</row>
    <row r="17" spans="1:96" s="111" customFormat="1" ht="15">
      <c r="A17" s="108">
        <v>8</v>
      </c>
      <c r="B17" s="133"/>
      <c r="D17" s="111" t="s">
        <v>75</v>
      </c>
      <c r="E17" s="111" t="s">
        <v>69</v>
      </c>
      <c r="F17" s="112">
        <v>5</v>
      </c>
      <c r="G17" s="113">
        <v>5</v>
      </c>
      <c r="H17" s="113">
        <v>6</v>
      </c>
      <c r="I17" s="113"/>
      <c r="J17" s="113"/>
      <c r="K17" s="114"/>
      <c r="L17" s="115">
        <f t="shared" si="0"/>
        <v>39384</v>
      </c>
      <c r="M17" s="116">
        <f t="shared" si="1"/>
        <v>39391</v>
      </c>
      <c r="N17" s="117">
        <f t="shared" si="2"/>
        <v>39356</v>
      </c>
      <c r="O17" s="118">
        <f t="shared" si="3"/>
        <v>39370</v>
      </c>
      <c r="P17" s="118">
        <f t="shared" si="4"/>
        <v>39384</v>
      </c>
      <c r="Q17" s="118">
        <f t="shared" si="5"/>
        <v>39356</v>
      </c>
      <c r="R17" s="118">
        <f t="shared" si="6"/>
        <v>39356</v>
      </c>
      <c r="S17" s="131"/>
      <c r="T17" s="119"/>
      <c r="U17" s="119"/>
      <c r="V17" s="119"/>
      <c r="W17" s="119"/>
      <c r="X17" s="120"/>
      <c r="Y17" s="121"/>
      <c r="Z17" s="121"/>
      <c r="AA17" s="121">
        <v>24</v>
      </c>
      <c r="AB17" s="121"/>
      <c r="AC17" s="121"/>
      <c r="AD17" s="121"/>
      <c r="AE17" s="121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3"/>
      <c r="AT17" s="124"/>
      <c r="AU17" s="132"/>
      <c r="AV17" s="121">
        <v>2</v>
      </c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</row>
    <row r="18" spans="1:96" s="111" customFormat="1" ht="15">
      <c r="A18" s="108">
        <v>9</v>
      </c>
      <c r="B18" s="133"/>
      <c r="D18" s="111" t="s">
        <v>76</v>
      </c>
      <c r="E18" s="111" t="s">
        <v>77</v>
      </c>
      <c r="F18" s="112">
        <v>5</v>
      </c>
      <c r="G18" s="113">
        <v>5</v>
      </c>
      <c r="H18" s="113"/>
      <c r="I18" s="113"/>
      <c r="J18" s="113"/>
      <c r="K18" s="114"/>
      <c r="L18" s="115">
        <f t="shared" si="0"/>
        <v>39370</v>
      </c>
      <c r="M18" s="116">
        <f t="shared" si="1"/>
        <v>39377</v>
      </c>
      <c r="N18" s="117">
        <f t="shared" si="2"/>
        <v>39356</v>
      </c>
      <c r="O18" s="118">
        <f t="shared" si="3"/>
        <v>39370</v>
      </c>
      <c r="P18" s="118">
        <f t="shared" si="4"/>
        <v>39356</v>
      </c>
      <c r="Q18" s="118">
        <f t="shared" si="5"/>
        <v>39356</v>
      </c>
      <c r="R18" s="118">
        <f t="shared" si="6"/>
        <v>39356</v>
      </c>
      <c r="S18" s="131"/>
      <c r="T18" s="119"/>
      <c r="U18" s="119"/>
      <c r="V18" s="119"/>
      <c r="W18" s="119"/>
      <c r="X18" s="120"/>
      <c r="Y18" s="121"/>
      <c r="Z18" s="121"/>
      <c r="AA18" s="121">
        <v>32</v>
      </c>
      <c r="AB18" s="121"/>
      <c r="AC18" s="121"/>
      <c r="AD18" s="121"/>
      <c r="AE18" s="121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3"/>
      <c r="AT18" s="124"/>
      <c r="AU18" s="132"/>
      <c r="AV18" s="121">
        <v>2</v>
      </c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</row>
    <row r="19" spans="1:96" s="111" customFormat="1" ht="15">
      <c r="A19" s="108">
        <v>10</v>
      </c>
      <c r="B19" s="133"/>
      <c r="D19" s="111" t="s">
        <v>78</v>
      </c>
      <c r="E19" s="111" t="s">
        <v>69</v>
      </c>
      <c r="F19" s="112">
        <v>5</v>
      </c>
      <c r="G19" s="113">
        <v>5</v>
      </c>
      <c r="H19" s="113"/>
      <c r="I19" s="113"/>
      <c r="J19" s="113"/>
      <c r="K19" s="114"/>
      <c r="L19" s="115">
        <f t="shared" si="0"/>
        <v>39370</v>
      </c>
      <c r="M19" s="116">
        <f t="shared" si="1"/>
        <v>39377</v>
      </c>
      <c r="N19" s="117">
        <f t="shared" si="2"/>
        <v>39356</v>
      </c>
      <c r="O19" s="118">
        <f t="shared" si="3"/>
        <v>39370</v>
      </c>
      <c r="P19" s="118">
        <f t="shared" si="4"/>
        <v>39356</v>
      </c>
      <c r="Q19" s="118">
        <f t="shared" si="5"/>
        <v>39356</v>
      </c>
      <c r="R19" s="118">
        <f t="shared" si="6"/>
        <v>39356</v>
      </c>
      <c r="S19" s="131"/>
      <c r="T19" s="119"/>
      <c r="U19" s="119"/>
      <c r="V19" s="119"/>
      <c r="W19" s="119"/>
      <c r="X19" s="120"/>
      <c r="Y19" s="121"/>
      <c r="Z19" s="121"/>
      <c r="AA19" s="121">
        <v>16</v>
      </c>
      <c r="AB19" s="121">
        <v>8</v>
      </c>
      <c r="AC19" s="121"/>
      <c r="AD19" s="121"/>
      <c r="AE19" s="121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3"/>
      <c r="AT19" s="124"/>
      <c r="AU19" s="132"/>
      <c r="AV19" s="121">
        <v>2</v>
      </c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</row>
    <row r="20" spans="1:96" s="111" customFormat="1" ht="15">
      <c r="A20" s="108">
        <v>11</v>
      </c>
      <c r="B20" s="109"/>
      <c r="D20" s="111" t="s">
        <v>79</v>
      </c>
      <c r="E20" s="111" t="s">
        <v>69</v>
      </c>
      <c r="F20" s="112">
        <v>5</v>
      </c>
      <c r="G20" s="113"/>
      <c r="H20" s="113"/>
      <c r="I20" s="113"/>
      <c r="J20" s="113"/>
      <c r="K20" s="114">
        <v>40106</v>
      </c>
      <c r="L20" s="115">
        <f t="shared" si="0"/>
        <v>40106</v>
      </c>
      <c r="M20" s="116">
        <f t="shared" si="1"/>
        <v>40113</v>
      </c>
      <c r="N20" s="117">
        <f t="shared" si="2"/>
        <v>40106</v>
      </c>
      <c r="O20" s="118">
        <f t="shared" si="3"/>
        <v>39356</v>
      </c>
      <c r="P20" s="118">
        <f t="shared" si="4"/>
        <v>39356</v>
      </c>
      <c r="Q20" s="118">
        <f t="shared" si="5"/>
        <v>39356</v>
      </c>
      <c r="R20" s="118">
        <f t="shared" si="6"/>
        <v>39356</v>
      </c>
      <c r="S20" s="131"/>
      <c r="T20" s="119"/>
      <c r="U20" s="119"/>
      <c r="V20" s="119"/>
      <c r="W20" s="119"/>
      <c r="X20" s="120"/>
      <c r="Y20" s="121"/>
      <c r="Z20" s="121"/>
      <c r="AA20" s="121">
        <v>24</v>
      </c>
      <c r="AB20" s="121"/>
      <c r="AC20" s="121"/>
      <c r="AD20" s="121"/>
      <c r="AE20" s="121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3"/>
      <c r="AT20" s="124"/>
      <c r="AU20" s="132"/>
      <c r="AV20" s="121">
        <v>2</v>
      </c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</row>
    <row r="21" spans="1:96" s="111" customFormat="1" ht="15">
      <c r="A21" s="108">
        <v>12</v>
      </c>
      <c r="B21" s="133"/>
      <c r="D21" s="111" t="s">
        <v>80</v>
      </c>
      <c r="E21" s="111" t="s">
        <v>69</v>
      </c>
      <c r="F21" s="112">
        <v>10</v>
      </c>
      <c r="G21" s="113">
        <v>11</v>
      </c>
      <c r="H21" s="113"/>
      <c r="I21" s="113"/>
      <c r="J21" s="113"/>
      <c r="K21" s="114"/>
      <c r="L21" s="115">
        <f t="shared" si="0"/>
        <v>40113</v>
      </c>
      <c r="M21" s="116">
        <f t="shared" si="1"/>
        <v>40127</v>
      </c>
      <c r="N21" s="117">
        <f t="shared" si="2"/>
        <v>39356</v>
      </c>
      <c r="O21" s="118">
        <f t="shared" si="3"/>
        <v>40113</v>
      </c>
      <c r="P21" s="118">
        <f t="shared" si="4"/>
        <v>39356</v>
      </c>
      <c r="Q21" s="118">
        <f t="shared" si="5"/>
        <v>39356</v>
      </c>
      <c r="R21" s="118">
        <f t="shared" si="6"/>
        <v>39356</v>
      </c>
      <c r="S21" s="131"/>
      <c r="T21" s="119"/>
      <c r="U21" s="119"/>
      <c r="V21" s="119"/>
      <c r="W21" s="119"/>
      <c r="X21" s="120"/>
      <c r="Y21" s="121"/>
      <c r="Z21" s="121"/>
      <c r="AA21" s="121">
        <v>24</v>
      </c>
      <c r="AB21" s="121"/>
      <c r="AC21" s="121"/>
      <c r="AD21" s="121"/>
      <c r="AE21" s="121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3"/>
      <c r="AT21" s="124"/>
      <c r="AU21" s="132"/>
      <c r="AV21" s="121">
        <v>2</v>
      </c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</row>
    <row r="22" spans="1:96" s="111" customFormat="1" ht="15">
      <c r="A22" s="108">
        <v>13</v>
      </c>
      <c r="B22" s="133"/>
      <c r="D22" t="s">
        <v>81</v>
      </c>
      <c r="E22" s="111" t="s">
        <v>69</v>
      </c>
      <c r="F22" s="112">
        <v>20</v>
      </c>
      <c r="G22" s="113">
        <v>12</v>
      </c>
      <c r="H22" s="113"/>
      <c r="I22" s="113"/>
      <c r="J22" s="113"/>
      <c r="K22" s="114"/>
      <c r="L22" s="115">
        <f t="shared" si="0"/>
        <v>40127</v>
      </c>
      <c r="M22" s="116">
        <f t="shared" si="1"/>
        <v>40155</v>
      </c>
      <c r="N22" s="117">
        <f t="shared" si="2"/>
        <v>39356</v>
      </c>
      <c r="O22" s="118">
        <f t="shared" si="3"/>
        <v>40127</v>
      </c>
      <c r="P22" s="118">
        <f t="shared" si="4"/>
        <v>39356</v>
      </c>
      <c r="Q22" s="118">
        <f t="shared" si="5"/>
        <v>39356</v>
      </c>
      <c r="R22" s="118">
        <f t="shared" si="6"/>
        <v>39356</v>
      </c>
      <c r="S22" s="131"/>
      <c r="T22" s="119"/>
      <c r="U22" s="119"/>
      <c r="V22" s="119"/>
      <c r="W22" s="119"/>
      <c r="X22" s="120"/>
      <c r="Y22" s="121"/>
      <c r="Z22" s="121"/>
      <c r="AA22" s="121">
        <v>8</v>
      </c>
      <c r="AB22" s="121"/>
      <c r="AC22" s="121"/>
      <c r="AD22" s="121"/>
      <c r="AE22" s="121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3"/>
      <c r="AT22" s="124"/>
      <c r="AU22" s="132"/>
      <c r="AV22" s="121">
        <v>2</v>
      </c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</row>
    <row r="23" spans="1:96" s="111" customFormat="1" ht="15">
      <c r="A23" s="108">
        <v>14</v>
      </c>
      <c r="B23" s="133"/>
      <c r="D23" s="111" t="s">
        <v>82</v>
      </c>
      <c r="E23" s="111" t="s">
        <v>69</v>
      </c>
      <c r="F23" s="112">
        <v>10</v>
      </c>
      <c r="G23" s="113"/>
      <c r="H23" s="113"/>
      <c r="I23" s="113"/>
      <c r="J23" s="113"/>
      <c r="K23" s="114">
        <v>40149</v>
      </c>
      <c r="L23" s="115">
        <f t="shared" si="0"/>
        <v>40149</v>
      </c>
      <c r="M23" s="116">
        <f t="shared" si="1"/>
        <v>40163</v>
      </c>
      <c r="N23" s="117">
        <f t="shared" si="2"/>
        <v>40149</v>
      </c>
      <c r="O23" s="118">
        <f t="shared" si="3"/>
        <v>39356</v>
      </c>
      <c r="P23" s="118">
        <f t="shared" si="4"/>
        <v>39356</v>
      </c>
      <c r="Q23" s="118">
        <f t="shared" si="5"/>
        <v>39356</v>
      </c>
      <c r="R23" s="118">
        <f t="shared" si="6"/>
        <v>39356</v>
      </c>
      <c r="S23" s="131"/>
      <c r="T23" s="119"/>
      <c r="U23" s="119"/>
      <c r="V23" s="119"/>
      <c r="W23" s="119"/>
      <c r="X23" s="120"/>
      <c r="Y23" s="121"/>
      <c r="Z23" s="121"/>
      <c r="AA23" s="121">
        <v>40</v>
      </c>
      <c r="AB23" s="121"/>
      <c r="AC23" s="121"/>
      <c r="AD23" s="121"/>
      <c r="AE23" s="121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3"/>
      <c r="AT23" s="124"/>
      <c r="AU23" s="132"/>
      <c r="AV23" s="121">
        <v>2</v>
      </c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</row>
    <row r="24" spans="1:96" s="111" customFormat="1" ht="15">
      <c r="A24" s="108">
        <v>15</v>
      </c>
      <c r="B24" s="133"/>
      <c r="F24" s="112"/>
      <c r="G24" s="113"/>
      <c r="H24" s="113"/>
      <c r="I24" s="113"/>
      <c r="J24" s="113"/>
      <c r="K24" s="114"/>
      <c r="L24" s="115">
        <f t="shared" si="0"/>
      </c>
      <c r="M24" s="116">
        <f t="shared" si="1"/>
      </c>
      <c r="N24" s="117">
        <f t="shared" si="2"/>
        <v>39356</v>
      </c>
      <c r="O24" s="118">
        <f t="shared" si="3"/>
        <v>39356</v>
      </c>
      <c r="P24" s="118">
        <f t="shared" si="4"/>
        <v>39356</v>
      </c>
      <c r="Q24" s="118">
        <f t="shared" si="5"/>
        <v>39356</v>
      </c>
      <c r="R24" s="118">
        <f t="shared" si="6"/>
        <v>39356</v>
      </c>
      <c r="S24" s="131"/>
      <c r="T24" s="119"/>
      <c r="U24" s="119"/>
      <c r="V24" s="119"/>
      <c r="W24" s="119"/>
      <c r="X24" s="120"/>
      <c r="Y24" s="121"/>
      <c r="Z24" s="121"/>
      <c r="AA24" s="121"/>
      <c r="AB24" s="121"/>
      <c r="AC24" s="121"/>
      <c r="AD24" s="121"/>
      <c r="AE24" s="121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3"/>
      <c r="AT24" s="124"/>
      <c r="AU24" s="132"/>
      <c r="AV24" s="121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</row>
    <row r="25" spans="1:96" s="111" customFormat="1" ht="12.75">
      <c r="A25" s="108">
        <v>16</v>
      </c>
      <c r="B25" s="133"/>
      <c r="G25" s="113"/>
      <c r="H25" s="113"/>
      <c r="I25" s="113"/>
      <c r="J25" s="113"/>
      <c r="L25" s="115">
        <f t="shared" si="0"/>
      </c>
      <c r="M25" s="116">
        <f t="shared" si="1"/>
      </c>
      <c r="N25" s="117">
        <f t="shared" si="2"/>
        <v>39356</v>
      </c>
      <c r="O25" s="118">
        <f t="shared" si="3"/>
        <v>39356</v>
      </c>
      <c r="P25" s="118">
        <f t="shared" si="4"/>
        <v>39356</v>
      </c>
      <c r="Q25" s="118">
        <f t="shared" si="5"/>
        <v>39356</v>
      </c>
      <c r="R25" s="118">
        <f t="shared" si="6"/>
        <v>39356</v>
      </c>
      <c r="S25" s="131"/>
      <c r="T25" s="119"/>
      <c r="U25" s="119"/>
      <c r="V25" s="119"/>
      <c r="W25" s="119"/>
      <c r="X25" s="120"/>
      <c r="Y25" s="121"/>
      <c r="Z25" s="121"/>
      <c r="AA25" s="121"/>
      <c r="AB25" s="121"/>
      <c r="AC25" s="121"/>
      <c r="AD25" s="121"/>
      <c r="AE25" s="121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3"/>
      <c r="AT25" s="124"/>
      <c r="AU25" s="132"/>
      <c r="AV25" s="121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</row>
    <row r="26" spans="1:96" s="111" customFormat="1" ht="12.75">
      <c r="A26" s="108">
        <v>17</v>
      </c>
      <c r="B26" s="133"/>
      <c r="G26"/>
      <c r="H26"/>
      <c r="I26"/>
      <c r="J26"/>
      <c r="L26" s="115">
        <f t="shared" si="0"/>
      </c>
      <c r="M26" s="116">
        <f t="shared" si="1"/>
      </c>
      <c r="N26" s="117">
        <f t="shared" si="2"/>
        <v>39356</v>
      </c>
      <c r="O26" s="118">
        <f t="shared" si="3"/>
        <v>39356</v>
      </c>
      <c r="P26" s="118">
        <f t="shared" si="4"/>
        <v>39356</v>
      </c>
      <c r="Q26" s="118">
        <f t="shared" si="5"/>
        <v>39356</v>
      </c>
      <c r="R26" s="118">
        <f t="shared" si="6"/>
        <v>39356</v>
      </c>
      <c r="S26" s="131"/>
      <c r="T26" s="119"/>
      <c r="U26" s="119"/>
      <c r="V26" s="119"/>
      <c r="W26" s="119"/>
      <c r="X26" s="120"/>
      <c r="Y26" s="121"/>
      <c r="Z26" s="121"/>
      <c r="AA26" s="121"/>
      <c r="AB26" s="121"/>
      <c r="AC26" s="121"/>
      <c r="AD26" s="121"/>
      <c r="AE26" s="121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3"/>
      <c r="AT26" s="124"/>
      <c r="AU26" s="132"/>
      <c r="AV26" s="121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</row>
    <row r="27" spans="1:96" s="111" customFormat="1" ht="12.75">
      <c r="A27" s="108">
        <v>18</v>
      </c>
      <c r="B27" s="133"/>
      <c r="C27" s="110" t="s">
        <v>83</v>
      </c>
      <c r="G27" s="113"/>
      <c r="H27" s="113"/>
      <c r="I27" s="113"/>
      <c r="J27" s="113"/>
      <c r="L27" s="115">
        <f t="shared" si="0"/>
      </c>
      <c r="M27" s="116">
        <f t="shared" si="1"/>
      </c>
      <c r="N27" s="117">
        <f t="shared" si="2"/>
        <v>39356</v>
      </c>
      <c r="O27" s="118">
        <f t="shared" si="3"/>
        <v>39356</v>
      </c>
      <c r="P27" s="118">
        <f t="shared" si="4"/>
        <v>39356</v>
      </c>
      <c r="Q27" s="118">
        <f t="shared" si="5"/>
        <v>39356</v>
      </c>
      <c r="R27" s="118">
        <f t="shared" si="6"/>
        <v>39356</v>
      </c>
      <c r="S27" s="131"/>
      <c r="T27" s="119"/>
      <c r="U27" s="119"/>
      <c r="V27" s="119"/>
      <c r="W27" s="119"/>
      <c r="X27" s="120"/>
      <c r="Y27" s="121"/>
      <c r="Z27" s="121"/>
      <c r="AA27" s="121"/>
      <c r="AB27" s="121"/>
      <c r="AC27" s="121"/>
      <c r="AD27" s="121"/>
      <c r="AE27" s="121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3"/>
      <c r="AT27" s="124"/>
      <c r="AU27" s="132"/>
      <c r="AV27" s="121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</row>
    <row r="28" spans="1:96" s="111" customFormat="1" ht="15">
      <c r="A28" s="108">
        <v>19</v>
      </c>
      <c r="B28" s="133"/>
      <c r="D28" s="111" t="s">
        <v>84</v>
      </c>
      <c r="E28" s="111" t="s">
        <v>69</v>
      </c>
      <c r="F28" s="112">
        <v>20</v>
      </c>
      <c r="G28" s="113">
        <v>14</v>
      </c>
      <c r="H28" s="113"/>
      <c r="I28" s="113"/>
      <c r="J28" s="113"/>
      <c r="K28" s="114"/>
      <c r="L28" s="115">
        <f t="shared" si="0"/>
        <v>40163</v>
      </c>
      <c r="M28" s="116">
        <f t="shared" si="1"/>
        <v>40191</v>
      </c>
      <c r="N28" s="117">
        <f t="shared" si="2"/>
        <v>39356</v>
      </c>
      <c r="O28" s="118">
        <f t="shared" si="3"/>
        <v>40163</v>
      </c>
      <c r="P28" s="118">
        <f t="shared" si="4"/>
        <v>39356</v>
      </c>
      <c r="Q28" s="118">
        <f t="shared" si="5"/>
        <v>39356</v>
      </c>
      <c r="R28" s="118">
        <f t="shared" si="6"/>
        <v>39356</v>
      </c>
      <c r="S28" s="131"/>
      <c r="T28" s="119"/>
      <c r="U28" s="119"/>
      <c r="V28" s="119"/>
      <c r="W28" s="119"/>
      <c r="X28" s="120"/>
      <c r="Y28" s="121"/>
      <c r="Z28" s="121"/>
      <c r="AA28" s="121">
        <v>10</v>
      </c>
      <c r="AB28" s="121"/>
      <c r="AC28" s="121"/>
      <c r="AD28" s="121"/>
      <c r="AE28" s="121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3"/>
      <c r="AT28" s="124"/>
      <c r="AU28" s="132"/>
      <c r="AV28" s="121">
        <v>2</v>
      </c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</row>
    <row r="29" spans="1:96" s="111" customFormat="1" ht="15">
      <c r="A29" s="108">
        <v>20</v>
      </c>
      <c r="B29" s="133"/>
      <c r="D29" s="111" t="s">
        <v>85</v>
      </c>
      <c r="E29" s="111" t="s">
        <v>69</v>
      </c>
      <c r="F29" s="112">
        <v>10</v>
      </c>
      <c r="G29" s="113">
        <v>19</v>
      </c>
      <c r="H29" s="113"/>
      <c r="I29" s="113"/>
      <c r="J29" s="113"/>
      <c r="K29" s="114"/>
      <c r="L29" s="115">
        <f t="shared" si="0"/>
        <v>40191</v>
      </c>
      <c r="M29" s="116">
        <f t="shared" si="1"/>
        <v>40205</v>
      </c>
      <c r="N29" s="117">
        <f t="shared" si="2"/>
        <v>39356</v>
      </c>
      <c r="O29" s="118">
        <f t="shared" si="3"/>
        <v>40191</v>
      </c>
      <c r="P29" s="118">
        <f t="shared" si="4"/>
        <v>39356</v>
      </c>
      <c r="Q29" s="118">
        <f t="shared" si="5"/>
        <v>39356</v>
      </c>
      <c r="R29" s="118">
        <f t="shared" si="6"/>
        <v>39356</v>
      </c>
      <c r="S29" s="131"/>
      <c r="T29" s="119"/>
      <c r="U29" s="119"/>
      <c r="V29" s="119"/>
      <c r="W29" s="119"/>
      <c r="X29" s="120"/>
      <c r="Y29" s="121"/>
      <c r="Z29" s="121"/>
      <c r="AA29" s="121">
        <v>32</v>
      </c>
      <c r="AB29" s="121"/>
      <c r="AC29" s="121"/>
      <c r="AD29" s="121"/>
      <c r="AE29" s="121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3"/>
      <c r="AT29" s="124"/>
      <c r="AU29" s="132"/>
      <c r="AV29" s="121">
        <v>2</v>
      </c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</row>
    <row r="30" spans="1:96" s="111" customFormat="1" ht="15">
      <c r="A30" s="108">
        <v>21</v>
      </c>
      <c r="B30" s="109"/>
      <c r="D30" s="111" t="s">
        <v>86</v>
      </c>
      <c r="E30" s="111" t="s">
        <v>74</v>
      </c>
      <c r="F30" s="112">
        <v>20</v>
      </c>
      <c r="G30" s="113">
        <v>20</v>
      </c>
      <c r="H30" s="113"/>
      <c r="I30" s="113"/>
      <c r="J30" s="113"/>
      <c r="K30" s="114"/>
      <c r="L30" s="115">
        <f t="shared" si="0"/>
        <v>40205</v>
      </c>
      <c r="M30" s="116">
        <f t="shared" si="1"/>
        <v>40233</v>
      </c>
      <c r="N30" s="117">
        <f t="shared" si="2"/>
        <v>39356</v>
      </c>
      <c r="O30" s="118">
        <f t="shared" si="3"/>
        <v>40205</v>
      </c>
      <c r="P30" s="118">
        <f t="shared" si="4"/>
        <v>39356</v>
      </c>
      <c r="Q30" s="118">
        <f t="shared" si="5"/>
        <v>39356</v>
      </c>
      <c r="R30" s="118">
        <f t="shared" si="6"/>
        <v>39356</v>
      </c>
      <c r="S30" s="131"/>
      <c r="T30" s="119"/>
      <c r="U30" s="119"/>
      <c r="V30" s="119"/>
      <c r="W30" s="119"/>
      <c r="X30" s="120"/>
      <c r="Y30" s="121"/>
      <c r="Z30" s="121"/>
      <c r="AA30" s="121">
        <v>60</v>
      </c>
      <c r="AB30" s="121"/>
      <c r="AC30" s="121"/>
      <c r="AD30" s="121"/>
      <c r="AE30" s="121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3"/>
      <c r="AT30" s="124"/>
      <c r="AU30" s="132"/>
      <c r="AV30" s="121">
        <v>2</v>
      </c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</row>
    <row r="31" spans="1:96" s="111" customFormat="1" ht="15">
      <c r="A31" s="108">
        <v>22</v>
      </c>
      <c r="B31" s="133"/>
      <c r="D31" s="111" t="s">
        <v>87</v>
      </c>
      <c r="E31" s="111" t="s">
        <v>69</v>
      </c>
      <c r="F31" s="112">
        <v>60</v>
      </c>
      <c r="G31" s="113">
        <v>20</v>
      </c>
      <c r="H31" s="113"/>
      <c r="I31" s="113"/>
      <c r="J31" s="113"/>
      <c r="K31" s="114"/>
      <c r="L31" s="115">
        <f t="shared" si="0"/>
        <v>40205</v>
      </c>
      <c r="M31" s="116">
        <f t="shared" si="1"/>
        <v>40289</v>
      </c>
      <c r="N31" s="117">
        <f t="shared" si="2"/>
        <v>39356</v>
      </c>
      <c r="O31" s="118">
        <f t="shared" si="3"/>
        <v>40205</v>
      </c>
      <c r="P31" s="118">
        <f t="shared" si="4"/>
        <v>39356</v>
      </c>
      <c r="Q31" s="118">
        <f t="shared" si="5"/>
        <v>39356</v>
      </c>
      <c r="R31" s="118">
        <f t="shared" si="6"/>
        <v>39356</v>
      </c>
      <c r="S31" s="131"/>
      <c r="V31" s="119"/>
      <c r="W31" s="119"/>
      <c r="X31" s="120"/>
      <c r="Y31" s="121"/>
      <c r="Z31" s="121"/>
      <c r="AA31" s="121">
        <v>24</v>
      </c>
      <c r="AB31" s="121">
        <v>8</v>
      </c>
      <c r="AC31" s="121"/>
      <c r="AD31" s="121"/>
      <c r="AE31" s="121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3"/>
      <c r="AT31" s="124"/>
      <c r="AU31" s="132"/>
      <c r="AV31" s="121">
        <v>2</v>
      </c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</row>
    <row r="32" spans="1:96" s="111" customFormat="1" ht="15">
      <c r="A32" s="108">
        <v>23</v>
      </c>
      <c r="B32" s="133"/>
      <c r="D32" s="111" t="s">
        <v>88</v>
      </c>
      <c r="E32" s="111" t="s">
        <v>69</v>
      </c>
      <c r="F32" s="112">
        <v>20</v>
      </c>
      <c r="G32" s="113">
        <v>20</v>
      </c>
      <c r="H32" s="113"/>
      <c r="I32" s="113"/>
      <c r="J32" s="113"/>
      <c r="K32" s="114"/>
      <c r="L32" s="115">
        <f t="shared" si="0"/>
        <v>40205</v>
      </c>
      <c r="M32" s="116">
        <f t="shared" si="1"/>
        <v>40233</v>
      </c>
      <c r="N32" s="117">
        <f t="shared" si="2"/>
        <v>39356</v>
      </c>
      <c r="O32" s="118">
        <f t="shared" si="3"/>
        <v>40205</v>
      </c>
      <c r="P32" s="118">
        <f t="shared" si="4"/>
        <v>39356</v>
      </c>
      <c r="Q32" s="118">
        <f t="shared" si="5"/>
        <v>39356</v>
      </c>
      <c r="R32" s="118">
        <f t="shared" si="6"/>
        <v>39356</v>
      </c>
      <c r="S32" s="131"/>
      <c r="T32" s="119"/>
      <c r="U32" s="119"/>
      <c r="V32" s="119"/>
      <c r="W32" s="119"/>
      <c r="X32" s="120"/>
      <c r="Y32" s="121"/>
      <c r="Z32" s="121"/>
      <c r="AA32" s="121">
        <v>24</v>
      </c>
      <c r="AB32" s="121"/>
      <c r="AC32" s="121"/>
      <c r="AD32" s="121"/>
      <c r="AE32" s="121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3"/>
      <c r="AT32" s="124"/>
      <c r="AU32" s="132"/>
      <c r="AV32" s="121">
        <v>2</v>
      </c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</row>
    <row r="33" spans="1:96" s="111" customFormat="1" ht="15">
      <c r="A33" s="108">
        <v>24</v>
      </c>
      <c r="B33" s="133"/>
      <c r="D33" s="111" t="s">
        <v>89</v>
      </c>
      <c r="E33" s="111" t="s">
        <v>77</v>
      </c>
      <c r="F33" s="112">
        <v>30</v>
      </c>
      <c r="G33" s="113">
        <v>20</v>
      </c>
      <c r="H33" s="113"/>
      <c r="I33" s="113"/>
      <c r="J33" s="113"/>
      <c r="K33" s="114"/>
      <c r="L33" s="115">
        <f t="shared" si="0"/>
        <v>40205</v>
      </c>
      <c r="M33" s="116">
        <f t="shared" si="1"/>
        <v>40247</v>
      </c>
      <c r="N33" s="117">
        <f t="shared" si="2"/>
        <v>39356</v>
      </c>
      <c r="O33" s="118">
        <f t="shared" si="3"/>
        <v>40205</v>
      </c>
      <c r="P33" s="118">
        <f t="shared" si="4"/>
        <v>39356</v>
      </c>
      <c r="Q33" s="118">
        <f t="shared" si="5"/>
        <v>39356</v>
      </c>
      <c r="R33" s="118">
        <f t="shared" si="6"/>
        <v>39356</v>
      </c>
      <c r="S33" s="131"/>
      <c r="T33" s="119"/>
      <c r="U33" s="119"/>
      <c r="V33" s="119"/>
      <c r="W33" s="119"/>
      <c r="X33" s="120"/>
      <c r="Y33" s="121"/>
      <c r="Z33" s="121"/>
      <c r="AA33" s="121">
        <v>40</v>
      </c>
      <c r="AB33" s="121"/>
      <c r="AC33" s="121"/>
      <c r="AD33" s="121"/>
      <c r="AE33" s="121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3"/>
      <c r="AT33" s="124"/>
      <c r="AU33" s="132"/>
      <c r="AV33" s="121">
        <v>2</v>
      </c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</row>
    <row r="34" spans="1:96" s="111" customFormat="1" ht="15">
      <c r="A34" s="108">
        <v>25</v>
      </c>
      <c r="B34" s="133"/>
      <c r="D34" s="111" t="s">
        <v>90</v>
      </c>
      <c r="E34" s="111" t="s">
        <v>91</v>
      </c>
      <c r="F34" s="112">
        <v>20</v>
      </c>
      <c r="G34" s="113">
        <v>20</v>
      </c>
      <c r="H34" s="113"/>
      <c r="I34" s="113"/>
      <c r="J34" s="113"/>
      <c r="K34" s="114"/>
      <c r="L34" s="115">
        <f t="shared" si="0"/>
        <v>40205</v>
      </c>
      <c r="M34" s="116">
        <f t="shared" si="1"/>
        <v>40233</v>
      </c>
      <c r="N34" s="117">
        <f t="shared" si="2"/>
        <v>39356</v>
      </c>
      <c r="O34" s="118">
        <f t="shared" si="3"/>
        <v>40205</v>
      </c>
      <c r="P34" s="118">
        <f t="shared" si="4"/>
        <v>39356</v>
      </c>
      <c r="Q34" s="118">
        <f t="shared" si="5"/>
        <v>39356</v>
      </c>
      <c r="R34" s="118">
        <f t="shared" si="6"/>
        <v>39356</v>
      </c>
      <c r="S34" s="131"/>
      <c r="T34" s="119"/>
      <c r="U34" s="119"/>
      <c r="V34" s="119"/>
      <c r="W34" s="119"/>
      <c r="X34" s="120"/>
      <c r="Y34" s="121"/>
      <c r="Z34" s="121"/>
      <c r="AA34" s="121">
        <v>40</v>
      </c>
      <c r="AB34" s="121">
        <v>24</v>
      </c>
      <c r="AC34" s="121"/>
      <c r="AD34" s="121"/>
      <c r="AE34" s="121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3"/>
      <c r="AT34" s="124"/>
      <c r="AU34" s="132"/>
      <c r="AV34" s="121">
        <v>2</v>
      </c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</row>
    <row r="35" spans="1:96" s="111" customFormat="1" ht="15">
      <c r="A35" s="108">
        <v>26</v>
      </c>
      <c r="B35" s="133"/>
      <c r="C35"/>
      <c r="D35" s="111" t="s">
        <v>92</v>
      </c>
      <c r="E35" s="111" t="s">
        <v>69</v>
      </c>
      <c r="F35" s="112">
        <v>10</v>
      </c>
      <c r="G35" s="113">
        <v>25</v>
      </c>
      <c r="H35" s="113">
        <v>24</v>
      </c>
      <c r="I35" s="113">
        <v>22</v>
      </c>
      <c r="J35" s="113">
        <v>21</v>
      </c>
      <c r="K35" s="114"/>
      <c r="L35" s="115">
        <f t="shared" si="0"/>
        <v>40289</v>
      </c>
      <c r="M35" s="116">
        <f t="shared" si="1"/>
        <v>40303</v>
      </c>
      <c r="N35" s="117">
        <f t="shared" si="2"/>
        <v>39356</v>
      </c>
      <c r="O35" s="118">
        <f t="shared" si="3"/>
        <v>40233</v>
      </c>
      <c r="P35" s="118">
        <f t="shared" si="4"/>
        <v>40247</v>
      </c>
      <c r="Q35" s="118">
        <f t="shared" si="5"/>
        <v>40289</v>
      </c>
      <c r="R35" s="118">
        <f t="shared" si="6"/>
        <v>40233</v>
      </c>
      <c r="S35" s="131"/>
      <c r="T35" s="119"/>
      <c r="U35" s="119"/>
      <c r="V35" s="119"/>
      <c r="W35" s="119"/>
      <c r="X35" s="120"/>
      <c r="Y35" s="121"/>
      <c r="Z35" s="121"/>
      <c r="AA35" s="121">
        <v>24</v>
      </c>
      <c r="AB35" s="121"/>
      <c r="AC35" s="121"/>
      <c r="AD35" s="121"/>
      <c r="AE35" s="121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3"/>
      <c r="AT35" s="124"/>
      <c r="AU35" s="132"/>
      <c r="AV35" s="121">
        <v>2</v>
      </c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</row>
    <row r="36" spans="1:96" s="111" customFormat="1" ht="15">
      <c r="A36" s="108">
        <v>27</v>
      </c>
      <c r="B36" s="133"/>
      <c r="C36"/>
      <c r="D36" s="111" t="s">
        <v>93</v>
      </c>
      <c r="E36" s="111" t="s">
        <v>69</v>
      </c>
      <c r="F36" s="112">
        <v>5</v>
      </c>
      <c r="G36" s="113"/>
      <c r="H36" s="113"/>
      <c r="I36" s="113"/>
      <c r="J36" s="113"/>
      <c r="K36" s="114">
        <v>40315</v>
      </c>
      <c r="L36" s="115">
        <f t="shared" si="0"/>
        <v>40315</v>
      </c>
      <c r="M36" s="116">
        <f t="shared" si="1"/>
        <v>40322</v>
      </c>
      <c r="N36" s="117">
        <f t="shared" si="2"/>
        <v>40315</v>
      </c>
      <c r="O36" s="118">
        <f t="shared" si="3"/>
        <v>39356</v>
      </c>
      <c r="P36" s="118">
        <f t="shared" si="4"/>
        <v>39356</v>
      </c>
      <c r="Q36" s="118">
        <f t="shared" si="5"/>
        <v>39356</v>
      </c>
      <c r="R36" s="118">
        <f t="shared" si="6"/>
        <v>39356</v>
      </c>
      <c r="S36" s="131"/>
      <c r="T36" s="119"/>
      <c r="U36" s="119"/>
      <c r="V36" s="119"/>
      <c r="W36" s="119"/>
      <c r="X36" s="120"/>
      <c r="Y36" s="121"/>
      <c r="Z36" s="121"/>
      <c r="AA36" s="121">
        <v>60</v>
      </c>
      <c r="AB36" s="121"/>
      <c r="AC36" s="121"/>
      <c r="AD36" s="121"/>
      <c r="AE36" s="121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3"/>
      <c r="AT36" s="124"/>
      <c r="AU36" s="132"/>
      <c r="AV36" s="121">
        <v>2</v>
      </c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</row>
    <row r="37" spans="1:96" s="111" customFormat="1" ht="15">
      <c r="A37" s="108">
        <v>28</v>
      </c>
      <c r="B37" s="133"/>
      <c r="C37"/>
      <c r="F37" s="112"/>
      <c r="G37" s="113"/>
      <c r="H37" s="113"/>
      <c r="I37" s="113"/>
      <c r="J37" s="113"/>
      <c r="K37" s="114"/>
      <c r="L37" s="115">
        <f t="shared" si="0"/>
      </c>
      <c r="M37" s="116">
        <f t="shared" si="1"/>
      </c>
      <c r="N37" s="117">
        <f t="shared" si="2"/>
        <v>39356</v>
      </c>
      <c r="O37" s="118">
        <f t="shared" si="3"/>
        <v>39356</v>
      </c>
      <c r="P37" s="118">
        <f t="shared" si="4"/>
        <v>39356</v>
      </c>
      <c r="Q37" s="118">
        <f t="shared" si="5"/>
        <v>39356</v>
      </c>
      <c r="R37" s="118">
        <f t="shared" si="6"/>
        <v>39356</v>
      </c>
      <c r="S37" s="131"/>
      <c r="T37" s="119"/>
      <c r="U37" s="119"/>
      <c r="V37" s="119"/>
      <c r="W37" s="119"/>
      <c r="X37" s="120"/>
      <c r="Y37" s="121"/>
      <c r="Z37" s="121"/>
      <c r="AA37" s="121"/>
      <c r="AB37" s="121"/>
      <c r="AC37" s="121"/>
      <c r="AD37" s="121"/>
      <c r="AE37" s="121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3"/>
      <c r="AT37" s="124"/>
      <c r="AU37" s="132"/>
      <c r="AV37" s="121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</row>
    <row r="38" spans="1:96" s="111" customFormat="1" ht="15">
      <c r="A38" s="108">
        <v>29</v>
      </c>
      <c r="B38" s="133"/>
      <c r="C38"/>
      <c r="F38" s="112"/>
      <c r="G38" s="113"/>
      <c r="H38" s="113"/>
      <c r="I38" s="113"/>
      <c r="J38" s="113"/>
      <c r="K38" s="114"/>
      <c r="L38" s="115">
        <f t="shared" si="0"/>
      </c>
      <c r="M38" s="116">
        <f t="shared" si="1"/>
      </c>
      <c r="N38" s="117">
        <f t="shared" si="2"/>
        <v>39356</v>
      </c>
      <c r="O38" s="118">
        <f t="shared" si="3"/>
        <v>39356</v>
      </c>
      <c r="P38" s="118">
        <f t="shared" si="4"/>
        <v>39356</v>
      </c>
      <c r="Q38" s="118">
        <f t="shared" si="5"/>
        <v>39356</v>
      </c>
      <c r="R38" s="118">
        <f t="shared" si="6"/>
        <v>39356</v>
      </c>
      <c r="S38" s="131"/>
      <c r="T38" s="119"/>
      <c r="U38" s="119"/>
      <c r="V38" s="119"/>
      <c r="W38" s="119"/>
      <c r="X38" s="120"/>
      <c r="Y38" s="121"/>
      <c r="Z38" s="121"/>
      <c r="AA38" s="121"/>
      <c r="AB38" s="121"/>
      <c r="AC38" s="121"/>
      <c r="AD38" s="121"/>
      <c r="AE38" s="121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3"/>
      <c r="AT38" s="124"/>
      <c r="AU38" s="132"/>
      <c r="AV38" s="121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</row>
    <row r="39" spans="1:96" s="111" customFormat="1" ht="15">
      <c r="A39" s="108">
        <v>30</v>
      </c>
      <c r="B39" s="109"/>
      <c r="C39"/>
      <c r="F39" s="112"/>
      <c r="G39" s="113"/>
      <c r="H39" s="113"/>
      <c r="I39" s="113"/>
      <c r="J39" s="113"/>
      <c r="K39" s="114"/>
      <c r="L39" s="115">
        <f t="shared" si="0"/>
      </c>
      <c r="M39" s="116">
        <f t="shared" si="1"/>
      </c>
      <c r="N39" s="117">
        <f t="shared" si="2"/>
        <v>39356</v>
      </c>
      <c r="O39" s="118">
        <f t="shared" si="3"/>
        <v>39356</v>
      </c>
      <c r="P39" s="118">
        <f t="shared" si="4"/>
        <v>39356</v>
      </c>
      <c r="Q39" s="118">
        <f t="shared" si="5"/>
        <v>39356</v>
      </c>
      <c r="R39" s="118">
        <f t="shared" si="6"/>
        <v>39356</v>
      </c>
      <c r="S39" s="131"/>
      <c r="T39" s="119"/>
      <c r="U39" s="119"/>
      <c r="V39" s="119"/>
      <c r="W39" s="119"/>
      <c r="X39" s="120"/>
      <c r="Y39" s="121"/>
      <c r="Z39" s="121"/>
      <c r="AA39" s="121"/>
      <c r="AB39" s="121"/>
      <c r="AC39" s="121"/>
      <c r="AD39" s="121"/>
      <c r="AE39" s="121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3"/>
      <c r="AT39" s="124"/>
      <c r="AU39" s="132"/>
      <c r="AV39" s="121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</row>
    <row r="40" spans="1:96" s="111" customFormat="1" ht="15">
      <c r="A40" s="108">
        <v>31</v>
      </c>
      <c r="B40" s="133"/>
      <c r="C40" s="110" t="s">
        <v>94</v>
      </c>
      <c r="F40" s="112"/>
      <c r="G40" s="113"/>
      <c r="H40" s="113"/>
      <c r="I40" s="113"/>
      <c r="J40" s="113"/>
      <c r="K40" s="114"/>
      <c r="L40" s="115">
        <f t="shared" si="0"/>
      </c>
      <c r="M40" s="116">
        <f t="shared" si="1"/>
      </c>
      <c r="N40" s="117">
        <f t="shared" si="2"/>
        <v>39356</v>
      </c>
      <c r="O40" s="118">
        <f t="shared" si="3"/>
        <v>39356</v>
      </c>
      <c r="P40" s="118">
        <f t="shared" si="4"/>
        <v>39356</v>
      </c>
      <c r="Q40" s="118">
        <f t="shared" si="5"/>
        <v>39356</v>
      </c>
      <c r="R40" s="118">
        <f t="shared" si="6"/>
        <v>39356</v>
      </c>
      <c r="S40" s="131"/>
      <c r="T40" s="119"/>
      <c r="U40" s="119"/>
      <c r="V40" s="119"/>
      <c r="W40" s="119"/>
      <c r="X40" s="120"/>
      <c r="Y40" s="121"/>
      <c r="Z40" s="121"/>
      <c r="AA40" s="121"/>
      <c r="AB40" s="121"/>
      <c r="AC40" s="121"/>
      <c r="AD40" s="121"/>
      <c r="AE40" s="121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3"/>
      <c r="AT40" s="124"/>
      <c r="AU40" s="132"/>
      <c r="AV40" s="121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</row>
    <row r="41" spans="1:96" s="111" customFormat="1" ht="15">
      <c r="A41" s="108">
        <v>32</v>
      </c>
      <c r="B41" s="133"/>
      <c r="D41" s="111" t="s">
        <v>95</v>
      </c>
      <c r="E41" s="111" t="s">
        <v>69</v>
      </c>
      <c r="F41" s="112">
        <v>30</v>
      </c>
      <c r="G41" s="113">
        <v>27</v>
      </c>
      <c r="H41" s="113"/>
      <c r="I41" s="113"/>
      <c r="J41" s="113"/>
      <c r="K41" s="114"/>
      <c r="L41" s="115">
        <f t="shared" si="0"/>
        <v>40322</v>
      </c>
      <c r="M41" s="116">
        <f t="shared" si="1"/>
        <v>40364</v>
      </c>
      <c r="N41" s="117">
        <f t="shared" si="2"/>
        <v>39356</v>
      </c>
      <c r="O41" s="118">
        <f t="shared" si="3"/>
        <v>40322</v>
      </c>
      <c r="P41" s="118">
        <f t="shared" si="4"/>
        <v>39356</v>
      </c>
      <c r="Q41" s="118">
        <f t="shared" si="5"/>
        <v>39356</v>
      </c>
      <c r="R41" s="118">
        <f t="shared" si="6"/>
        <v>39356</v>
      </c>
      <c r="S41" s="131"/>
      <c r="T41" s="119"/>
      <c r="U41" s="119"/>
      <c r="V41" s="119"/>
      <c r="W41" s="119"/>
      <c r="X41" s="120"/>
      <c r="Y41" s="121"/>
      <c r="Z41" s="121"/>
      <c r="AA41" s="121">
        <v>10</v>
      </c>
      <c r="AB41" s="121"/>
      <c r="AC41" s="121"/>
      <c r="AD41" s="121"/>
      <c r="AE41" s="121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3"/>
      <c r="AT41" s="124"/>
      <c r="AU41" s="132"/>
      <c r="AV41" s="121">
        <v>2</v>
      </c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</row>
    <row r="42" spans="1:96" s="111" customFormat="1" ht="15">
      <c r="A42" s="108">
        <v>33</v>
      </c>
      <c r="B42" s="133"/>
      <c r="D42" s="111" t="s">
        <v>85</v>
      </c>
      <c r="E42" s="111" t="s">
        <v>69</v>
      </c>
      <c r="F42" s="112">
        <v>10</v>
      </c>
      <c r="G42" s="113">
        <v>32</v>
      </c>
      <c r="H42" s="113"/>
      <c r="I42" s="113"/>
      <c r="J42" s="113"/>
      <c r="K42" s="114"/>
      <c r="L42" s="115">
        <f aca="true" t="shared" si="7" ref="L42:L73">IF(F42="","",MAX(N42:R42))</f>
        <v>40364</v>
      </c>
      <c r="M42" s="116">
        <f aca="true" t="shared" si="8" ref="M42:M73">IF(F42="","",+L42+(F42*7/5))</f>
        <v>40378</v>
      </c>
      <c r="N42" s="117">
        <f aca="true" t="shared" si="9" ref="N42:N73">IF(K42="",(DATEVALUE("10/1/2007")),K42)</f>
        <v>39356</v>
      </c>
      <c r="O42" s="118">
        <f aca="true" t="shared" si="10" ref="O42:O73">IF(G42="",(DATEVALUE("10/1/2007")),VLOOKUP(G42,$A$10:$M$110,13))</f>
        <v>40364</v>
      </c>
      <c r="P42" s="118">
        <f aca="true" t="shared" si="11" ref="P42:P73">IF(H42="",(DATEVALUE("10/1/2007")),VLOOKUP(H42,$A$10:$M$110,13))</f>
        <v>39356</v>
      </c>
      <c r="Q42" s="118">
        <f aca="true" t="shared" si="12" ref="Q42:Q73">IF(I42="",(DATEVALUE("10/1/2007")),VLOOKUP(I42,$A$10:$M$110,13))</f>
        <v>39356</v>
      </c>
      <c r="R42" s="118">
        <f aca="true" t="shared" si="13" ref="R42:R73">IF(J42="",(DATEVALUE("10/1/2007")),VLOOKUP(J42,$A$10:$M$110,13))</f>
        <v>39356</v>
      </c>
      <c r="S42" s="131"/>
      <c r="T42" s="119"/>
      <c r="U42" s="119"/>
      <c r="V42" s="119"/>
      <c r="W42" s="119"/>
      <c r="X42" s="120"/>
      <c r="Y42" s="121"/>
      <c r="Z42" s="121"/>
      <c r="AA42" s="121">
        <v>32</v>
      </c>
      <c r="AB42" s="121"/>
      <c r="AC42" s="121"/>
      <c r="AD42" s="121"/>
      <c r="AE42" s="121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3"/>
      <c r="AT42" s="124"/>
      <c r="AU42" s="132"/>
      <c r="AV42" s="121">
        <v>2</v>
      </c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</row>
    <row r="43" spans="1:96" s="111" customFormat="1" ht="15">
      <c r="A43" s="108">
        <v>34</v>
      </c>
      <c r="B43" s="133"/>
      <c r="D43" s="111" t="s">
        <v>96</v>
      </c>
      <c r="E43" s="111" t="s">
        <v>69</v>
      </c>
      <c r="F43" s="112">
        <v>1</v>
      </c>
      <c r="G43" s="113"/>
      <c r="H43" s="113"/>
      <c r="I43" s="113"/>
      <c r="J43" s="113"/>
      <c r="K43" s="114">
        <v>40391</v>
      </c>
      <c r="L43" s="115">
        <f t="shared" si="7"/>
        <v>40391</v>
      </c>
      <c r="M43" s="116">
        <f t="shared" si="8"/>
        <v>40392.4</v>
      </c>
      <c r="N43" s="117">
        <f t="shared" si="9"/>
        <v>40391</v>
      </c>
      <c r="O43" s="118">
        <f t="shared" si="10"/>
        <v>39356</v>
      </c>
      <c r="P43" s="118">
        <f t="shared" si="11"/>
        <v>39356</v>
      </c>
      <c r="Q43" s="118">
        <f t="shared" si="12"/>
        <v>39356</v>
      </c>
      <c r="R43" s="118">
        <f t="shared" si="13"/>
        <v>39356</v>
      </c>
      <c r="S43" s="131"/>
      <c r="T43" s="119"/>
      <c r="U43" s="119"/>
      <c r="V43" s="119"/>
      <c r="W43" s="119"/>
      <c r="X43" s="120"/>
      <c r="Y43" s="121"/>
      <c r="Z43" s="121"/>
      <c r="AA43" s="121">
        <v>1</v>
      </c>
      <c r="AB43" s="121"/>
      <c r="AC43" s="121"/>
      <c r="AD43" s="121"/>
      <c r="AE43" s="121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3"/>
      <c r="AT43" s="124"/>
      <c r="AU43" s="132"/>
      <c r="AV43" s="121">
        <v>2</v>
      </c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</row>
    <row r="44" spans="1:96" s="111" customFormat="1" ht="15">
      <c r="A44" s="108">
        <v>35</v>
      </c>
      <c r="B44" s="133"/>
      <c r="D44" s="111" t="s">
        <v>97</v>
      </c>
      <c r="E44" s="111" t="s">
        <v>74</v>
      </c>
      <c r="F44" s="112">
        <v>30</v>
      </c>
      <c r="G44" s="113">
        <v>34</v>
      </c>
      <c r="H44" s="113"/>
      <c r="I44" s="113"/>
      <c r="J44" s="113"/>
      <c r="K44" s="114"/>
      <c r="L44" s="115">
        <f t="shared" si="7"/>
        <v>40392.4</v>
      </c>
      <c r="M44" s="116">
        <f t="shared" si="8"/>
        <v>40434.4</v>
      </c>
      <c r="N44" s="117">
        <f t="shared" si="9"/>
        <v>39356</v>
      </c>
      <c r="O44" s="118">
        <f t="shared" si="10"/>
        <v>40392.4</v>
      </c>
      <c r="P44" s="118">
        <f t="shared" si="11"/>
        <v>39356</v>
      </c>
      <c r="Q44" s="118">
        <f t="shared" si="12"/>
        <v>39356</v>
      </c>
      <c r="R44" s="118">
        <f t="shared" si="13"/>
        <v>39356</v>
      </c>
      <c r="S44" s="131"/>
      <c r="T44" s="119"/>
      <c r="U44" s="119"/>
      <c r="V44" s="119"/>
      <c r="W44" s="119"/>
      <c r="X44" s="120"/>
      <c r="Y44" s="121"/>
      <c r="Z44" s="121"/>
      <c r="AA44" s="121">
        <v>80</v>
      </c>
      <c r="AB44" s="121"/>
      <c r="AC44" s="121"/>
      <c r="AD44" s="121"/>
      <c r="AE44" s="121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3"/>
      <c r="AT44" s="124"/>
      <c r="AU44" s="132"/>
      <c r="AV44" s="121">
        <v>2</v>
      </c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</row>
    <row r="45" spans="1:96" s="111" customFormat="1" ht="15">
      <c r="A45" s="108">
        <v>36</v>
      </c>
      <c r="B45" s="133"/>
      <c r="D45" s="111" t="s">
        <v>98</v>
      </c>
      <c r="E45" s="111" t="s">
        <v>99</v>
      </c>
      <c r="F45" s="112">
        <v>30</v>
      </c>
      <c r="G45" s="113">
        <v>34</v>
      </c>
      <c r="H45" s="113"/>
      <c r="I45" s="113"/>
      <c r="J45" s="113"/>
      <c r="K45" s="114"/>
      <c r="L45" s="115">
        <f t="shared" si="7"/>
        <v>40392.4</v>
      </c>
      <c r="M45" s="116">
        <f t="shared" si="8"/>
        <v>40434.4</v>
      </c>
      <c r="N45" s="117">
        <f t="shared" si="9"/>
        <v>39356</v>
      </c>
      <c r="O45" s="118">
        <f t="shared" si="10"/>
        <v>40392.4</v>
      </c>
      <c r="P45" s="118">
        <f t="shared" si="11"/>
        <v>39356</v>
      </c>
      <c r="Q45" s="118">
        <f t="shared" si="12"/>
        <v>39356</v>
      </c>
      <c r="R45" s="118">
        <f t="shared" si="13"/>
        <v>39356</v>
      </c>
      <c r="S45" s="131"/>
      <c r="T45" s="119"/>
      <c r="U45" s="119"/>
      <c r="V45" s="119"/>
      <c r="W45" s="119"/>
      <c r="X45" s="120"/>
      <c r="Y45" s="121"/>
      <c r="Z45" s="121"/>
      <c r="AA45" s="121">
        <v>10</v>
      </c>
      <c r="AB45" s="121">
        <v>60</v>
      </c>
      <c r="AC45" s="121"/>
      <c r="AD45" s="121"/>
      <c r="AE45" s="121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3"/>
      <c r="AT45" s="124"/>
      <c r="AU45" s="132"/>
      <c r="AV45" s="121">
        <v>2</v>
      </c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</row>
    <row r="46" spans="1:96" s="111" customFormat="1" ht="15">
      <c r="A46" s="108">
        <v>37</v>
      </c>
      <c r="B46" s="133"/>
      <c r="D46" s="111" t="s">
        <v>100</v>
      </c>
      <c r="E46" s="111" t="s">
        <v>77</v>
      </c>
      <c r="F46" s="112">
        <v>60</v>
      </c>
      <c r="G46" s="113">
        <v>34</v>
      </c>
      <c r="H46" s="113"/>
      <c r="I46" s="113"/>
      <c r="J46" s="113"/>
      <c r="K46" s="114"/>
      <c r="L46" s="115">
        <f t="shared" si="7"/>
        <v>40392.4</v>
      </c>
      <c r="M46" s="116">
        <f t="shared" si="8"/>
        <v>40476.4</v>
      </c>
      <c r="N46" s="117">
        <f t="shared" si="9"/>
        <v>39356</v>
      </c>
      <c r="O46" s="118">
        <f t="shared" si="10"/>
        <v>40392.4</v>
      </c>
      <c r="P46" s="118">
        <f t="shared" si="11"/>
        <v>39356</v>
      </c>
      <c r="Q46" s="118">
        <f t="shared" si="12"/>
        <v>39356</v>
      </c>
      <c r="R46" s="118">
        <f t="shared" si="13"/>
        <v>39356</v>
      </c>
      <c r="S46" s="131"/>
      <c r="T46" s="119">
        <v>24</v>
      </c>
      <c r="U46" s="119">
        <v>2</v>
      </c>
      <c r="V46" s="119"/>
      <c r="W46" s="119"/>
      <c r="X46" s="120"/>
      <c r="Y46" s="121"/>
      <c r="Z46" s="121"/>
      <c r="AA46" s="121">
        <v>120</v>
      </c>
      <c r="AB46" s="121"/>
      <c r="AC46" s="121"/>
      <c r="AD46" s="121"/>
      <c r="AE46" s="121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3"/>
      <c r="AT46" s="124"/>
      <c r="AU46" s="132"/>
      <c r="AV46" s="121">
        <v>2</v>
      </c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</row>
    <row r="47" spans="1:96" s="111" customFormat="1" ht="15">
      <c r="A47" s="108">
        <v>38</v>
      </c>
      <c r="B47" s="133"/>
      <c r="D47" s="111" t="s">
        <v>101</v>
      </c>
      <c r="E47" s="111" t="s">
        <v>69</v>
      </c>
      <c r="F47" s="112">
        <v>10</v>
      </c>
      <c r="G47" s="113">
        <v>34</v>
      </c>
      <c r="H47" s="113"/>
      <c r="I47" s="113"/>
      <c r="J47" s="113"/>
      <c r="K47" s="114"/>
      <c r="L47" s="115">
        <f t="shared" si="7"/>
        <v>40392.4</v>
      </c>
      <c r="M47" s="116">
        <f t="shared" si="8"/>
        <v>40406.4</v>
      </c>
      <c r="N47" s="117">
        <f t="shared" si="9"/>
        <v>39356</v>
      </c>
      <c r="O47" s="118">
        <f t="shared" si="10"/>
        <v>40392.4</v>
      </c>
      <c r="P47" s="118">
        <f t="shared" si="11"/>
        <v>39356</v>
      </c>
      <c r="Q47" s="118">
        <f t="shared" si="12"/>
        <v>39356</v>
      </c>
      <c r="R47" s="118">
        <f t="shared" si="13"/>
        <v>39356</v>
      </c>
      <c r="S47" s="131"/>
      <c r="T47" s="119"/>
      <c r="U47" s="119"/>
      <c r="V47" s="119"/>
      <c r="W47" s="119"/>
      <c r="X47" s="120"/>
      <c r="Y47" s="121"/>
      <c r="Z47" s="121">
        <v>24</v>
      </c>
      <c r="AA47" s="121">
        <v>24</v>
      </c>
      <c r="AB47" s="121"/>
      <c r="AC47" s="121"/>
      <c r="AD47" s="121"/>
      <c r="AE47" s="121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3"/>
      <c r="AT47" s="124"/>
      <c r="AU47" s="132"/>
      <c r="AV47" s="121">
        <v>2</v>
      </c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</row>
    <row r="48" spans="1:96" s="111" customFormat="1" ht="15">
      <c r="A48" s="108">
        <v>39</v>
      </c>
      <c r="B48" s="133"/>
      <c r="D48" s="111" t="s">
        <v>102</v>
      </c>
      <c r="E48" s="111" t="s">
        <v>77</v>
      </c>
      <c r="F48" s="112">
        <v>30</v>
      </c>
      <c r="G48" s="113">
        <v>34</v>
      </c>
      <c r="H48" s="113"/>
      <c r="I48" s="113"/>
      <c r="J48" s="113"/>
      <c r="K48" s="114"/>
      <c r="L48" s="115">
        <f t="shared" si="7"/>
        <v>40392.4</v>
      </c>
      <c r="M48" s="116">
        <f t="shared" si="8"/>
        <v>40434.4</v>
      </c>
      <c r="N48" s="117">
        <f t="shared" si="9"/>
        <v>39356</v>
      </c>
      <c r="O48" s="118">
        <f t="shared" si="10"/>
        <v>40392.4</v>
      </c>
      <c r="P48" s="118">
        <f t="shared" si="11"/>
        <v>39356</v>
      </c>
      <c r="Q48" s="118">
        <f t="shared" si="12"/>
        <v>39356</v>
      </c>
      <c r="R48" s="118">
        <f t="shared" si="13"/>
        <v>39356</v>
      </c>
      <c r="S48" s="131"/>
      <c r="T48" s="119"/>
      <c r="U48" s="119"/>
      <c r="V48" s="119"/>
      <c r="W48" s="119"/>
      <c r="X48" s="120"/>
      <c r="Y48" s="121"/>
      <c r="Z48" s="121"/>
      <c r="AA48" s="121">
        <v>24</v>
      </c>
      <c r="AB48" s="121"/>
      <c r="AC48" s="121"/>
      <c r="AD48" s="121"/>
      <c r="AE48" s="121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3"/>
      <c r="AT48" s="124"/>
      <c r="AU48" s="132"/>
      <c r="AV48" s="121">
        <v>2</v>
      </c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</row>
    <row r="49" spans="1:96" s="111" customFormat="1" ht="15">
      <c r="A49" s="108">
        <v>40</v>
      </c>
      <c r="B49" s="133"/>
      <c r="D49" s="111" t="s">
        <v>103</v>
      </c>
      <c r="E49" s="111" t="s">
        <v>91</v>
      </c>
      <c r="F49" s="112">
        <v>30</v>
      </c>
      <c r="G49" s="113">
        <v>34</v>
      </c>
      <c r="H49" s="113">
        <v>25</v>
      </c>
      <c r="I49" s="113"/>
      <c r="J49" s="113"/>
      <c r="K49" s="114"/>
      <c r="L49" s="115">
        <f t="shared" si="7"/>
        <v>40392.4</v>
      </c>
      <c r="M49" s="116">
        <f t="shared" si="8"/>
        <v>40434.4</v>
      </c>
      <c r="N49" s="117">
        <f t="shared" si="9"/>
        <v>39356</v>
      </c>
      <c r="O49" s="118">
        <f t="shared" si="10"/>
        <v>40392.4</v>
      </c>
      <c r="P49" s="118">
        <f t="shared" si="11"/>
        <v>40233</v>
      </c>
      <c r="Q49" s="118">
        <f t="shared" si="12"/>
        <v>39356</v>
      </c>
      <c r="R49" s="118">
        <f t="shared" si="13"/>
        <v>39356</v>
      </c>
      <c r="S49" s="131"/>
      <c r="T49" s="119"/>
      <c r="U49" s="119"/>
      <c r="V49" s="119"/>
      <c r="W49" s="119"/>
      <c r="X49" s="120"/>
      <c r="Y49" s="121"/>
      <c r="Z49" s="121"/>
      <c r="AA49" s="121">
        <v>40</v>
      </c>
      <c r="AB49" s="121">
        <v>24</v>
      </c>
      <c r="AC49" s="121"/>
      <c r="AD49" s="121"/>
      <c r="AE49" s="121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3"/>
      <c r="AT49" s="124"/>
      <c r="AU49" s="132"/>
      <c r="AV49" s="121">
        <v>2</v>
      </c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</row>
    <row r="50" spans="1:96" s="111" customFormat="1" ht="15">
      <c r="A50" s="108">
        <v>41</v>
      </c>
      <c r="B50" s="133"/>
      <c r="D50" s="111" t="s">
        <v>104</v>
      </c>
      <c r="E50" s="111" t="s">
        <v>91</v>
      </c>
      <c r="F50" s="112">
        <v>40</v>
      </c>
      <c r="G50" s="113">
        <v>40</v>
      </c>
      <c r="H50" s="113">
        <v>39</v>
      </c>
      <c r="I50" s="113">
        <v>38</v>
      </c>
      <c r="J50" s="113"/>
      <c r="K50" s="114"/>
      <c r="L50" s="115">
        <f t="shared" si="7"/>
        <v>40434.4</v>
      </c>
      <c r="M50" s="116">
        <f t="shared" si="8"/>
        <v>40490.4</v>
      </c>
      <c r="N50" s="117">
        <f t="shared" si="9"/>
        <v>39356</v>
      </c>
      <c r="O50" s="118">
        <f t="shared" si="10"/>
        <v>40434.4</v>
      </c>
      <c r="P50" s="118">
        <f t="shared" si="11"/>
        <v>40434.4</v>
      </c>
      <c r="Q50" s="118">
        <f t="shared" si="12"/>
        <v>40406.4</v>
      </c>
      <c r="R50" s="118">
        <f t="shared" si="13"/>
        <v>39356</v>
      </c>
      <c r="S50" s="131"/>
      <c r="T50" s="119"/>
      <c r="U50" s="119"/>
      <c r="V50" s="119"/>
      <c r="W50" s="119"/>
      <c r="X50" s="120"/>
      <c r="Y50" s="121"/>
      <c r="Z50" s="121">
        <v>120</v>
      </c>
      <c r="AA50" s="121">
        <v>100</v>
      </c>
      <c r="AB50" s="121">
        <v>60</v>
      </c>
      <c r="AC50" s="121"/>
      <c r="AD50" s="121"/>
      <c r="AE50" s="121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3"/>
      <c r="AT50" s="124"/>
      <c r="AU50" s="132"/>
      <c r="AV50" s="121">
        <v>2</v>
      </c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</row>
    <row r="51" spans="1:96" s="111" customFormat="1" ht="15">
      <c r="A51" s="108">
        <v>42</v>
      </c>
      <c r="B51" s="133"/>
      <c r="D51" s="111" t="s">
        <v>92</v>
      </c>
      <c r="E51" s="111" t="s">
        <v>69</v>
      </c>
      <c r="F51" s="112">
        <v>10</v>
      </c>
      <c r="G51" s="113">
        <v>41</v>
      </c>
      <c r="H51" s="113"/>
      <c r="I51" s="113"/>
      <c r="J51" s="113"/>
      <c r="K51" s="114"/>
      <c r="L51" s="115">
        <f t="shared" si="7"/>
        <v>40490.4</v>
      </c>
      <c r="M51" s="116">
        <f t="shared" si="8"/>
        <v>40504.4</v>
      </c>
      <c r="N51" s="117">
        <f t="shared" si="9"/>
        <v>39356</v>
      </c>
      <c r="O51" s="118">
        <f t="shared" si="10"/>
        <v>40490.4</v>
      </c>
      <c r="P51" s="118">
        <f t="shared" si="11"/>
        <v>39356</v>
      </c>
      <c r="Q51" s="118">
        <f t="shared" si="12"/>
        <v>39356</v>
      </c>
      <c r="R51" s="118">
        <f t="shared" si="13"/>
        <v>39356</v>
      </c>
      <c r="S51" s="131"/>
      <c r="T51" s="119"/>
      <c r="U51" s="119"/>
      <c r="V51" s="119"/>
      <c r="W51" s="119"/>
      <c r="X51" s="120"/>
      <c r="Y51" s="121"/>
      <c r="Z51" s="121"/>
      <c r="AA51" s="121">
        <v>24</v>
      </c>
      <c r="AB51" s="121"/>
      <c r="AC51" s="121"/>
      <c r="AD51" s="121"/>
      <c r="AE51" s="121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3"/>
      <c r="AT51" s="124"/>
      <c r="AU51" s="132"/>
      <c r="AV51" s="121">
        <v>2</v>
      </c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</row>
    <row r="52" spans="1:96" s="111" customFormat="1" ht="15">
      <c r="A52" s="108">
        <v>43</v>
      </c>
      <c r="B52" s="133"/>
      <c r="D52" s="111" t="s">
        <v>105</v>
      </c>
      <c r="E52" s="111" t="s">
        <v>69</v>
      </c>
      <c r="F52" s="112">
        <v>5</v>
      </c>
      <c r="G52" s="113"/>
      <c r="H52" s="113"/>
      <c r="I52" s="113"/>
      <c r="J52" s="113"/>
      <c r="K52" s="114">
        <v>40545</v>
      </c>
      <c r="L52" s="115">
        <f t="shared" si="7"/>
        <v>40545</v>
      </c>
      <c r="M52" s="116">
        <f t="shared" si="8"/>
        <v>40552</v>
      </c>
      <c r="N52" s="117">
        <f t="shared" si="9"/>
        <v>40545</v>
      </c>
      <c r="O52" s="118">
        <f t="shared" si="10"/>
        <v>39356</v>
      </c>
      <c r="P52" s="118">
        <f t="shared" si="11"/>
        <v>39356</v>
      </c>
      <c r="Q52" s="118">
        <f t="shared" si="12"/>
        <v>39356</v>
      </c>
      <c r="R52" s="118">
        <f t="shared" si="13"/>
        <v>39356</v>
      </c>
      <c r="S52" s="131"/>
      <c r="T52" s="119"/>
      <c r="U52" s="119"/>
      <c r="V52" s="119"/>
      <c r="W52" s="119"/>
      <c r="X52" s="120"/>
      <c r="Y52" s="121"/>
      <c r="Z52" s="121"/>
      <c r="AA52" s="121">
        <v>60</v>
      </c>
      <c r="AB52" s="121"/>
      <c r="AC52" s="121"/>
      <c r="AD52" s="121"/>
      <c r="AE52" s="121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3"/>
      <c r="AT52" s="124"/>
      <c r="AU52" s="132"/>
      <c r="AV52" s="121">
        <v>2</v>
      </c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</row>
    <row r="53" spans="1:96" s="111" customFormat="1" ht="15">
      <c r="A53" s="108">
        <v>44</v>
      </c>
      <c r="B53" s="109"/>
      <c r="D53" s="111" t="s">
        <v>106</v>
      </c>
      <c r="E53" s="111" t="s">
        <v>69</v>
      </c>
      <c r="F53" s="112">
        <v>30</v>
      </c>
      <c r="G53" s="113">
        <v>43</v>
      </c>
      <c r="H53" s="113"/>
      <c r="I53" s="113"/>
      <c r="J53" s="113"/>
      <c r="K53" s="114"/>
      <c r="L53" s="115">
        <f t="shared" si="7"/>
        <v>40552</v>
      </c>
      <c r="M53" s="116">
        <f t="shared" si="8"/>
        <v>40594</v>
      </c>
      <c r="N53" s="117">
        <f t="shared" si="9"/>
        <v>39356</v>
      </c>
      <c r="O53" s="118">
        <f t="shared" si="10"/>
        <v>40552</v>
      </c>
      <c r="P53" s="118">
        <f t="shared" si="11"/>
        <v>39356</v>
      </c>
      <c r="Q53" s="118">
        <f t="shared" si="12"/>
        <v>39356</v>
      </c>
      <c r="R53" s="118">
        <f t="shared" si="13"/>
        <v>39356</v>
      </c>
      <c r="S53" s="131"/>
      <c r="T53" s="119"/>
      <c r="U53" s="119"/>
      <c r="V53" s="119"/>
      <c r="W53" s="119"/>
      <c r="X53" s="120"/>
      <c r="Y53" s="121"/>
      <c r="Z53" s="121"/>
      <c r="AA53" s="121">
        <v>16</v>
      </c>
      <c r="AB53" s="121"/>
      <c r="AC53" s="121"/>
      <c r="AD53" s="121"/>
      <c r="AE53" s="121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3"/>
      <c r="AT53" s="124"/>
      <c r="AU53" s="132"/>
      <c r="AV53" s="121">
        <v>2</v>
      </c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</row>
    <row r="54" spans="1:96" s="111" customFormat="1" ht="15">
      <c r="A54" s="108">
        <v>45</v>
      </c>
      <c r="B54" s="133"/>
      <c r="D54" s="111" t="s">
        <v>107</v>
      </c>
      <c r="E54" s="111" t="s">
        <v>108</v>
      </c>
      <c r="F54" s="112">
        <v>30</v>
      </c>
      <c r="G54" s="113">
        <v>40</v>
      </c>
      <c r="H54" s="113"/>
      <c r="I54" s="113"/>
      <c r="J54" s="113"/>
      <c r="K54" s="114"/>
      <c r="L54" s="115">
        <f t="shared" si="7"/>
        <v>40434.4</v>
      </c>
      <c r="M54" s="116">
        <f t="shared" si="8"/>
        <v>40476.4</v>
      </c>
      <c r="N54" s="117">
        <f t="shared" si="9"/>
        <v>39356</v>
      </c>
      <c r="O54" s="118">
        <f t="shared" si="10"/>
        <v>40434.4</v>
      </c>
      <c r="P54" s="118">
        <f t="shared" si="11"/>
        <v>39356</v>
      </c>
      <c r="Q54" s="118">
        <f t="shared" si="12"/>
        <v>39356</v>
      </c>
      <c r="R54" s="118">
        <f t="shared" si="13"/>
        <v>39356</v>
      </c>
      <c r="S54" s="131"/>
      <c r="T54" s="119"/>
      <c r="U54" s="119"/>
      <c r="V54" s="119"/>
      <c r="W54" s="119"/>
      <c r="X54" s="120"/>
      <c r="Y54" s="121"/>
      <c r="Z54" s="121"/>
      <c r="AA54" s="121">
        <v>16</v>
      </c>
      <c r="AB54" s="121">
        <v>40</v>
      </c>
      <c r="AC54" s="121"/>
      <c r="AD54" s="121"/>
      <c r="AE54" s="121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3"/>
      <c r="AT54" s="124"/>
      <c r="AU54" s="132"/>
      <c r="AV54" s="121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</row>
    <row r="55" spans="1:96" s="111" customFormat="1" ht="15">
      <c r="A55" s="108">
        <v>46</v>
      </c>
      <c r="B55" s="134"/>
      <c r="F55" s="112"/>
      <c r="G55" s="113"/>
      <c r="H55" s="113"/>
      <c r="I55" s="113"/>
      <c r="J55" s="113"/>
      <c r="K55" s="114"/>
      <c r="L55" s="115">
        <f t="shared" si="7"/>
      </c>
      <c r="M55" s="116">
        <f t="shared" si="8"/>
      </c>
      <c r="N55" s="117">
        <f t="shared" si="9"/>
        <v>39356</v>
      </c>
      <c r="O55" s="118">
        <f t="shared" si="10"/>
        <v>39356</v>
      </c>
      <c r="P55" s="118">
        <f t="shared" si="11"/>
        <v>39356</v>
      </c>
      <c r="Q55" s="118">
        <f t="shared" si="12"/>
        <v>39356</v>
      </c>
      <c r="R55" s="118">
        <f t="shared" si="13"/>
        <v>39356</v>
      </c>
      <c r="S55" s="135"/>
      <c r="T55" s="119"/>
      <c r="U55" s="119"/>
      <c r="V55" s="119"/>
      <c r="W55" s="119"/>
      <c r="X55" s="120"/>
      <c r="Y55" s="121"/>
      <c r="Z55" s="121"/>
      <c r="AA55" s="121"/>
      <c r="AB55" s="121"/>
      <c r="AC55" s="121"/>
      <c r="AD55" s="121"/>
      <c r="AE55" s="121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3"/>
      <c r="AT55" s="124"/>
      <c r="AU55" s="136"/>
      <c r="AV55" s="121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</row>
    <row r="56" spans="1:96" s="111" customFormat="1" ht="15">
      <c r="A56" s="108">
        <v>47</v>
      </c>
      <c r="B56" s="134"/>
      <c r="C56" s="110" t="s">
        <v>109</v>
      </c>
      <c r="E56" s="137"/>
      <c r="F56" s="112"/>
      <c r="G56" s="113"/>
      <c r="H56" s="113"/>
      <c r="I56" s="113"/>
      <c r="J56" s="113"/>
      <c r="K56" s="114"/>
      <c r="L56" s="115">
        <f t="shared" si="7"/>
      </c>
      <c r="M56" s="116">
        <f t="shared" si="8"/>
      </c>
      <c r="N56" s="117">
        <f t="shared" si="9"/>
        <v>39356</v>
      </c>
      <c r="O56" s="118">
        <f t="shared" si="10"/>
        <v>39356</v>
      </c>
      <c r="P56" s="118">
        <f t="shared" si="11"/>
        <v>39356</v>
      </c>
      <c r="Q56" s="118">
        <f t="shared" si="12"/>
        <v>39356</v>
      </c>
      <c r="R56" s="118">
        <f t="shared" si="13"/>
        <v>39356</v>
      </c>
      <c r="S56" s="135"/>
      <c r="T56" s="119"/>
      <c r="U56" s="119"/>
      <c r="V56" s="119"/>
      <c r="W56" s="119"/>
      <c r="X56" s="120"/>
      <c r="Y56" s="121"/>
      <c r="Z56" s="121"/>
      <c r="AA56" s="121"/>
      <c r="AB56" s="121"/>
      <c r="AC56" s="121"/>
      <c r="AD56" s="121"/>
      <c r="AE56" s="121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3"/>
      <c r="AT56" s="124"/>
      <c r="AU56" s="136"/>
      <c r="AV56" s="121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</row>
    <row r="57" spans="1:96" s="111" customFormat="1" ht="15">
      <c r="A57" s="108">
        <v>48</v>
      </c>
      <c r="B57" s="134"/>
      <c r="D57" s="111" t="s">
        <v>110</v>
      </c>
      <c r="E57" s="111" t="s">
        <v>69</v>
      </c>
      <c r="F57" s="112">
        <v>1</v>
      </c>
      <c r="G57" s="113"/>
      <c r="H57" s="113"/>
      <c r="I57" s="113"/>
      <c r="J57" s="113"/>
      <c r="K57" s="114">
        <v>40969</v>
      </c>
      <c r="L57" s="115">
        <f t="shared" si="7"/>
        <v>40969</v>
      </c>
      <c r="M57" s="116">
        <f t="shared" si="8"/>
        <v>40970.4</v>
      </c>
      <c r="N57" s="117">
        <f t="shared" si="9"/>
        <v>40969</v>
      </c>
      <c r="O57" s="118">
        <f t="shared" si="10"/>
        <v>39356</v>
      </c>
      <c r="P57" s="118">
        <f t="shared" si="11"/>
        <v>39356</v>
      </c>
      <c r="Q57" s="118">
        <f t="shared" si="12"/>
        <v>39356</v>
      </c>
      <c r="R57" s="118">
        <f t="shared" si="13"/>
        <v>39356</v>
      </c>
      <c r="S57" s="135"/>
      <c r="T57" s="119"/>
      <c r="U57" s="119"/>
      <c r="V57" s="119"/>
      <c r="W57" s="119"/>
      <c r="X57" s="120"/>
      <c r="Y57" s="121"/>
      <c r="Z57" s="121"/>
      <c r="AA57" s="121">
        <v>1</v>
      </c>
      <c r="AB57" s="121"/>
      <c r="AC57" s="121"/>
      <c r="AD57" s="121"/>
      <c r="AE57" s="121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3"/>
      <c r="AT57" s="124"/>
      <c r="AU57" s="136"/>
      <c r="AV57" s="121">
        <v>3</v>
      </c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</row>
    <row r="58" spans="1:96" s="111" customFormat="1" ht="15">
      <c r="A58" s="108">
        <v>49</v>
      </c>
      <c r="B58" s="109"/>
      <c r="D58" s="111" t="s">
        <v>111</v>
      </c>
      <c r="E58" s="111" t="s">
        <v>77</v>
      </c>
      <c r="F58" s="112">
        <v>60</v>
      </c>
      <c r="G58" s="113">
        <v>37</v>
      </c>
      <c r="H58" s="113">
        <v>48</v>
      </c>
      <c r="I58" s="113">
        <v>44</v>
      </c>
      <c r="J58" s="113"/>
      <c r="K58" s="114"/>
      <c r="L58" s="115">
        <f t="shared" si="7"/>
        <v>40970.4</v>
      </c>
      <c r="M58" s="116">
        <f t="shared" si="8"/>
        <v>41054.4</v>
      </c>
      <c r="N58" s="117">
        <f t="shared" si="9"/>
        <v>39356</v>
      </c>
      <c r="O58" s="118">
        <f t="shared" si="10"/>
        <v>40476.4</v>
      </c>
      <c r="P58" s="118">
        <f t="shared" si="11"/>
        <v>40970.4</v>
      </c>
      <c r="Q58" s="118">
        <f t="shared" si="12"/>
        <v>40594</v>
      </c>
      <c r="R58" s="118">
        <f t="shared" si="13"/>
        <v>39356</v>
      </c>
      <c r="S58" s="135"/>
      <c r="T58" s="119">
        <v>55</v>
      </c>
      <c r="U58" s="119">
        <v>5</v>
      </c>
      <c r="V58" s="119"/>
      <c r="W58" s="119"/>
      <c r="X58" s="120"/>
      <c r="Y58" s="121"/>
      <c r="Z58" s="121"/>
      <c r="AA58" s="121">
        <v>24</v>
      </c>
      <c r="AB58" s="121"/>
      <c r="AC58" s="121"/>
      <c r="AD58" s="121"/>
      <c r="AE58" s="121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3"/>
      <c r="AT58" s="124"/>
      <c r="AU58" s="136"/>
      <c r="AV58" s="121">
        <v>2</v>
      </c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</row>
    <row r="59" spans="1:96" s="111" customFormat="1" ht="15">
      <c r="A59" s="108">
        <v>50</v>
      </c>
      <c r="B59" s="133"/>
      <c r="D59" s="111" t="s">
        <v>112</v>
      </c>
      <c r="E59" s="111" t="s">
        <v>99</v>
      </c>
      <c r="F59" s="112">
        <v>90</v>
      </c>
      <c r="G59" s="113">
        <v>36</v>
      </c>
      <c r="H59" s="113">
        <v>48</v>
      </c>
      <c r="I59" s="113"/>
      <c r="J59" s="113"/>
      <c r="K59" s="114"/>
      <c r="L59" s="115">
        <f t="shared" si="7"/>
        <v>40970.4</v>
      </c>
      <c r="M59" s="116">
        <f t="shared" si="8"/>
        <v>41096.4</v>
      </c>
      <c r="N59" s="117">
        <f t="shared" si="9"/>
        <v>39356</v>
      </c>
      <c r="O59" s="118">
        <f t="shared" si="10"/>
        <v>40434.4</v>
      </c>
      <c r="P59" s="118">
        <f t="shared" si="11"/>
        <v>40970.4</v>
      </c>
      <c r="Q59" s="118">
        <f t="shared" si="12"/>
        <v>39356</v>
      </c>
      <c r="R59" s="118">
        <f t="shared" si="13"/>
        <v>39356</v>
      </c>
      <c r="S59" s="135"/>
      <c r="T59" s="119">
        <v>11</v>
      </c>
      <c r="U59">
        <v>5</v>
      </c>
      <c r="V59" s="119"/>
      <c r="W59" s="119"/>
      <c r="X59" s="120"/>
      <c r="Y59" s="121"/>
      <c r="Z59" s="121"/>
      <c r="AA59" s="121">
        <v>8</v>
      </c>
      <c r="AB59" s="121">
        <v>24</v>
      </c>
      <c r="AC59" s="121"/>
      <c r="AD59" s="121"/>
      <c r="AE59" s="121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3"/>
      <c r="AT59" s="124"/>
      <c r="AU59" s="136"/>
      <c r="AV59" s="121">
        <v>2</v>
      </c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</row>
    <row r="60" spans="1:96" s="111" customFormat="1" ht="15">
      <c r="A60" s="108">
        <v>51</v>
      </c>
      <c r="B60" s="134"/>
      <c r="D60" s="111" t="s">
        <v>113</v>
      </c>
      <c r="E60" s="111" t="s">
        <v>108</v>
      </c>
      <c r="F60" s="112">
        <v>40</v>
      </c>
      <c r="G60" s="113">
        <v>44</v>
      </c>
      <c r="H60" s="113">
        <v>48</v>
      </c>
      <c r="I60" s="113"/>
      <c r="J60" s="113"/>
      <c r="K60" s="114"/>
      <c r="L60" s="115">
        <f t="shared" si="7"/>
        <v>40970.4</v>
      </c>
      <c r="M60" s="116">
        <f t="shared" si="8"/>
        <v>41026.4</v>
      </c>
      <c r="N60" s="117">
        <f t="shared" si="9"/>
        <v>39356</v>
      </c>
      <c r="O60" s="118">
        <f t="shared" si="10"/>
        <v>40594</v>
      </c>
      <c r="P60" s="118">
        <f t="shared" si="11"/>
        <v>40970.4</v>
      </c>
      <c r="Q60" s="118">
        <f t="shared" si="12"/>
        <v>39356</v>
      </c>
      <c r="R60" s="118">
        <f t="shared" si="13"/>
        <v>39356</v>
      </c>
      <c r="S60" s="135"/>
      <c r="T60" s="119">
        <v>60</v>
      </c>
      <c r="U60" s="119">
        <v>10</v>
      </c>
      <c r="V60" s="119"/>
      <c r="W60" s="119"/>
      <c r="X60" s="120"/>
      <c r="Y60" s="121"/>
      <c r="Z60" s="121"/>
      <c r="AA60" s="121">
        <v>16</v>
      </c>
      <c r="AB60" s="121">
        <v>24</v>
      </c>
      <c r="AC60" s="121"/>
      <c r="AD60" s="121"/>
      <c r="AE60" s="121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3"/>
      <c r="AT60" s="124"/>
      <c r="AU60" s="138"/>
      <c r="AV60" s="121">
        <v>2</v>
      </c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</row>
    <row r="61" spans="1:96" s="111" customFormat="1" ht="15">
      <c r="A61" s="108">
        <v>52</v>
      </c>
      <c r="B61" s="109"/>
      <c r="D61" s="111" t="s">
        <v>114</v>
      </c>
      <c r="E61" s="111" t="s">
        <v>91</v>
      </c>
      <c r="F61" s="112">
        <v>30</v>
      </c>
      <c r="G61" s="113">
        <v>40</v>
      </c>
      <c r="H61" s="113">
        <v>48</v>
      </c>
      <c r="I61" s="113">
        <v>44</v>
      </c>
      <c r="J61" s="113"/>
      <c r="K61" s="114"/>
      <c r="L61" s="115">
        <f t="shared" si="7"/>
        <v>40970.4</v>
      </c>
      <c r="M61" s="116">
        <f t="shared" si="8"/>
        <v>41012.4</v>
      </c>
      <c r="N61" s="117">
        <f t="shared" si="9"/>
        <v>39356</v>
      </c>
      <c r="O61" s="118">
        <f t="shared" si="10"/>
        <v>40434.4</v>
      </c>
      <c r="P61" s="118">
        <f t="shared" si="11"/>
        <v>40970.4</v>
      </c>
      <c r="Q61" s="118">
        <f t="shared" si="12"/>
        <v>40594</v>
      </c>
      <c r="R61" s="118">
        <f t="shared" si="13"/>
        <v>39356</v>
      </c>
      <c r="S61" s="135"/>
      <c r="T61" s="119">
        <v>8</v>
      </c>
      <c r="U61" s="119">
        <v>6</v>
      </c>
      <c r="V61" s="119"/>
      <c r="W61" s="119"/>
      <c r="X61" s="120"/>
      <c r="Y61" s="121"/>
      <c r="Z61" s="121"/>
      <c r="AA61" s="121">
        <v>32</v>
      </c>
      <c r="AB61" s="121">
        <v>16</v>
      </c>
      <c r="AC61" s="121"/>
      <c r="AD61" s="121"/>
      <c r="AE61" s="121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3"/>
      <c r="AT61" s="124"/>
      <c r="AU61" s="132"/>
      <c r="AV61" s="121">
        <v>2</v>
      </c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</row>
    <row r="62" spans="1:96" s="111" customFormat="1" ht="15">
      <c r="A62" s="108">
        <v>53</v>
      </c>
      <c r="B62" s="109"/>
      <c r="E62" s="111" t="s">
        <v>16</v>
      </c>
      <c r="F62" s="112"/>
      <c r="G62" s="113"/>
      <c r="H62" s="113"/>
      <c r="I62" s="113"/>
      <c r="J62" s="113"/>
      <c r="K62" s="114"/>
      <c r="L62" s="115">
        <f t="shared" si="7"/>
      </c>
      <c r="M62" s="116">
        <f t="shared" si="8"/>
      </c>
      <c r="N62" s="117">
        <f t="shared" si="9"/>
        <v>39356</v>
      </c>
      <c r="O62" s="118">
        <f t="shared" si="10"/>
        <v>39356</v>
      </c>
      <c r="P62" s="118">
        <f t="shared" si="11"/>
        <v>39356</v>
      </c>
      <c r="Q62" s="118">
        <f t="shared" si="12"/>
        <v>39356</v>
      </c>
      <c r="R62" s="118">
        <f t="shared" si="13"/>
        <v>39356</v>
      </c>
      <c r="S62" s="135"/>
      <c r="T62" s="119"/>
      <c r="U62" s="119"/>
      <c r="V62" s="119"/>
      <c r="W62" s="119"/>
      <c r="X62" s="120"/>
      <c r="Y62" s="121"/>
      <c r="Z62" s="121"/>
      <c r="AA62" s="121"/>
      <c r="AB62" s="121"/>
      <c r="AC62" s="121"/>
      <c r="AD62" s="121"/>
      <c r="AE62" s="121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3"/>
      <c r="AT62" s="124"/>
      <c r="AU62" s="132"/>
      <c r="AV62" s="121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</row>
    <row r="63" spans="1:96" s="111" customFormat="1" ht="18.75" customHeight="1">
      <c r="A63" s="108">
        <v>54</v>
      </c>
      <c r="B63" s="109"/>
      <c r="C63" s="110" t="s">
        <v>115</v>
      </c>
      <c r="E63"/>
      <c r="F63" s="112"/>
      <c r="G63" s="113"/>
      <c r="H63" s="113"/>
      <c r="I63" s="113"/>
      <c r="J63" s="113"/>
      <c r="K63" s="114"/>
      <c r="L63" s="115">
        <f t="shared" si="7"/>
      </c>
      <c r="M63" s="116">
        <f t="shared" si="8"/>
      </c>
      <c r="N63" s="117">
        <f t="shared" si="9"/>
        <v>39356</v>
      </c>
      <c r="O63" s="118">
        <f t="shared" si="10"/>
        <v>39356</v>
      </c>
      <c r="P63" s="118">
        <f t="shared" si="11"/>
        <v>39356</v>
      </c>
      <c r="Q63" s="118">
        <f t="shared" si="12"/>
        <v>39356</v>
      </c>
      <c r="R63" s="118">
        <f t="shared" si="13"/>
        <v>39356</v>
      </c>
      <c r="S63" s="135"/>
      <c r="T63" s="119"/>
      <c r="U63" s="119"/>
      <c r="V63" s="119"/>
      <c r="W63" s="119"/>
      <c r="X63" s="120"/>
      <c r="Y63" s="121"/>
      <c r="Z63" s="121"/>
      <c r="AA63" s="121"/>
      <c r="AB63" s="121"/>
      <c r="AC63" s="121"/>
      <c r="AD63" s="121"/>
      <c r="AE63" s="121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3"/>
      <c r="AT63" s="124"/>
      <c r="AU63" s="132"/>
      <c r="AV63" s="121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</row>
    <row r="64" spans="1:96" s="111" customFormat="1" ht="18.75" customHeight="1">
      <c r="A64" s="139">
        <v>55</v>
      </c>
      <c r="B64" s="135"/>
      <c r="D64" s="111" t="s">
        <v>116</v>
      </c>
      <c r="E64" s="111" t="s">
        <v>69</v>
      </c>
      <c r="F64" s="112">
        <v>1</v>
      </c>
      <c r="G64" s="113"/>
      <c r="H64" s="113"/>
      <c r="I64" s="113"/>
      <c r="J64" s="113"/>
      <c r="K64" s="114">
        <v>41061</v>
      </c>
      <c r="L64" s="115">
        <f t="shared" si="7"/>
        <v>41061</v>
      </c>
      <c r="M64" s="116">
        <f t="shared" si="8"/>
        <v>41062.4</v>
      </c>
      <c r="N64" s="117">
        <f t="shared" si="9"/>
        <v>41061</v>
      </c>
      <c r="O64" s="118">
        <f t="shared" si="10"/>
        <v>39356</v>
      </c>
      <c r="P64" s="118">
        <f t="shared" si="11"/>
        <v>39356</v>
      </c>
      <c r="Q64" s="118">
        <f t="shared" si="12"/>
        <v>39356</v>
      </c>
      <c r="R64" s="118">
        <f t="shared" si="13"/>
        <v>39356</v>
      </c>
      <c r="S64" s="135"/>
      <c r="T64" s="119"/>
      <c r="U64" s="119"/>
      <c r="V64" s="119"/>
      <c r="W64" s="119"/>
      <c r="X64" s="120"/>
      <c r="Y64" s="121"/>
      <c r="Z64" s="121"/>
      <c r="AA64" s="121">
        <v>1</v>
      </c>
      <c r="AB64" s="121"/>
      <c r="AC64" s="121"/>
      <c r="AD64" s="121"/>
      <c r="AE64" s="121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3"/>
      <c r="AT64" s="124"/>
      <c r="AU64" s="132"/>
      <c r="AV64" s="121">
        <v>3</v>
      </c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</row>
    <row r="65" spans="1:96" s="111" customFormat="1" ht="13.5" customHeight="1">
      <c r="A65" s="139">
        <v>56</v>
      </c>
      <c r="B65" s="135"/>
      <c r="D65" s="111" t="s">
        <v>117</v>
      </c>
      <c r="E65" s="111" t="s">
        <v>74</v>
      </c>
      <c r="F65" s="112">
        <v>5</v>
      </c>
      <c r="G65" s="113">
        <v>55</v>
      </c>
      <c r="H65" s="113"/>
      <c r="I65" s="113"/>
      <c r="J65" s="113"/>
      <c r="K65" s="114"/>
      <c r="L65" s="115">
        <f t="shared" si="7"/>
        <v>41062.4</v>
      </c>
      <c r="M65" s="116">
        <f t="shared" si="8"/>
        <v>41069.4</v>
      </c>
      <c r="N65" s="117">
        <f t="shared" si="9"/>
        <v>39356</v>
      </c>
      <c r="O65" s="118">
        <f t="shared" si="10"/>
        <v>41062.4</v>
      </c>
      <c r="P65" s="118">
        <f t="shared" si="11"/>
        <v>39356</v>
      </c>
      <c r="Q65" s="118">
        <f t="shared" si="12"/>
        <v>39356</v>
      </c>
      <c r="R65" s="118">
        <f t="shared" si="13"/>
        <v>39356</v>
      </c>
      <c r="S65" s="135"/>
      <c r="T65" s="119"/>
      <c r="U65" s="119"/>
      <c r="V65" s="119"/>
      <c r="W65" s="119"/>
      <c r="X65" s="120"/>
      <c r="Y65" s="121"/>
      <c r="Z65" s="121"/>
      <c r="AA65" s="121">
        <v>24</v>
      </c>
      <c r="AB65" s="121">
        <v>4</v>
      </c>
      <c r="AC65" s="121"/>
      <c r="AD65" s="121"/>
      <c r="AE65" s="121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3"/>
      <c r="AT65" s="124"/>
      <c r="AU65" s="132"/>
      <c r="AV65" s="121">
        <v>2</v>
      </c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</row>
    <row r="66" spans="1:96" s="111" customFormat="1" ht="13.5" customHeight="1">
      <c r="A66" s="139">
        <v>57</v>
      </c>
      <c r="B66" s="135"/>
      <c r="D66" s="111" t="s">
        <v>118</v>
      </c>
      <c r="E66" s="111" t="s">
        <v>74</v>
      </c>
      <c r="F66" s="112">
        <v>60</v>
      </c>
      <c r="G66" s="113">
        <v>56</v>
      </c>
      <c r="H66" s="113"/>
      <c r="I66" s="113"/>
      <c r="J66" s="113"/>
      <c r="K66" s="114"/>
      <c r="L66" s="115">
        <f t="shared" si="7"/>
        <v>41069.4</v>
      </c>
      <c r="M66" s="116">
        <f t="shared" si="8"/>
        <v>41153.4</v>
      </c>
      <c r="N66" s="117">
        <f t="shared" si="9"/>
        <v>39356</v>
      </c>
      <c r="O66" s="118">
        <f t="shared" si="10"/>
        <v>41069.4</v>
      </c>
      <c r="P66" s="118">
        <f t="shared" si="11"/>
        <v>39356</v>
      </c>
      <c r="Q66" s="118">
        <f t="shared" si="12"/>
        <v>39356</v>
      </c>
      <c r="R66" s="118">
        <f t="shared" si="13"/>
        <v>39356</v>
      </c>
      <c r="S66" s="135"/>
      <c r="T66" s="119"/>
      <c r="U66" s="119"/>
      <c r="V66" s="119"/>
      <c r="W66" s="119"/>
      <c r="X66" s="120"/>
      <c r="Y66" s="121"/>
      <c r="Z66" s="121"/>
      <c r="AA66" s="121">
        <v>40</v>
      </c>
      <c r="AB66" s="121"/>
      <c r="AC66" s="121"/>
      <c r="AD66" s="121"/>
      <c r="AE66" s="121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3"/>
      <c r="AT66" s="124"/>
      <c r="AU66" s="132"/>
      <c r="AV66" s="121">
        <v>2</v>
      </c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</row>
    <row r="67" spans="1:96" s="111" customFormat="1" ht="13.5" customHeight="1">
      <c r="A67" s="139">
        <v>58</v>
      </c>
      <c r="B67" s="135"/>
      <c r="D67" s="111" t="s">
        <v>119</v>
      </c>
      <c r="E67" s="111" t="s">
        <v>74</v>
      </c>
      <c r="F67" s="112">
        <v>30</v>
      </c>
      <c r="G67" s="113">
        <v>57</v>
      </c>
      <c r="H67" s="113"/>
      <c r="I67" s="113"/>
      <c r="J67" s="113"/>
      <c r="K67" s="114"/>
      <c r="L67" s="115">
        <f t="shared" si="7"/>
        <v>41153.4</v>
      </c>
      <c r="M67" s="116">
        <f t="shared" si="8"/>
        <v>41195.4</v>
      </c>
      <c r="N67" s="117">
        <f t="shared" si="9"/>
        <v>39356</v>
      </c>
      <c r="O67" s="118">
        <f t="shared" si="10"/>
        <v>41153.4</v>
      </c>
      <c r="P67" s="118">
        <f t="shared" si="11"/>
        <v>39356</v>
      </c>
      <c r="Q67" s="118">
        <f t="shared" si="12"/>
        <v>39356</v>
      </c>
      <c r="R67" s="118">
        <f t="shared" si="13"/>
        <v>39356</v>
      </c>
      <c r="S67" s="135"/>
      <c r="T67" s="119"/>
      <c r="U67" s="119"/>
      <c r="V67" s="119"/>
      <c r="W67" s="119"/>
      <c r="X67" s="120"/>
      <c r="Y67" s="121"/>
      <c r="Z67" s="121"/>
      <c r="AA67" s="121">
        <v>80</v>
      </c>
      <c r="AB67" s="121"/>
      <c r="AC67" s="121"/>
      <c r="AD67" s="121"/>
      <c r="AE67" s="121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3"/>
      <c r="AT67" s="124"/>
      <c r="AU67" s="132"/>
      <c r="AV67" s="121">
        <v>2</v>
      </c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</row>
    <row r="68" spans="1:96" s="111" customFormat="1" ht="13.5" customHeight="1">
      <c r="A68" s="139">
        <v>59</v>
      </c>
      <c r="B68" s="135"/>
      <c r="D68" s="111" t="s">
        <v>120</v>
      </c>
      <c r="E68" s="111" t="s">
        <v>121</v>
      </c>
      <c r="F68" s="112">
        <v>30</v>
      </c>
      <c r="G68" s="113">
        <v>56</v>
      </c>
      <c r="H68" s="113"/>
      <c r="I68" s="113"/>
      <c r="J68" s="113"/>
      <c r="K68" s="114"/>
      <c r="L68" s="115">
        <f t="shared" si="7"/>
        <v>41069.4</v>
      </c>
      <c r="M68" s="116">
        <f t="shared" si="8"/>
        <v>41111.4</v>
      </c>
      <c r="N68" s="117">
        <f t="shared" si="9"/>
        <v>39356</v>
      </c>
      <c r="O68" s="118">
        <f t="shared" si="10"/>
        <v>41069.4</v>
      </c>
      <c r="P68" s="118">
        <f t="shared" si="11"/>
        <v>39356</v>
      </c>
      <c r="Q68" s="118">
        <f t="shared" si="12"/>
        <v>39356</v>
      </c>
      <c r="R68" s="118">
        <f t="shared" si="13"/>
        <v>39356</v>
      </c>
      <c r="S68" s="135"/>
      <c r="T68" s="119"/>
      <c r="U68" s="119"/>
      <c r="V68" s="119"/>
      <c r="W68" s="119"/>
      <c r="X68" s="120"/>
      <c r="Y68" s="121">
        <v>40</v>
      </c>
      <c r="Z68" s="121"/>
      <c r="AA68" s="121">
        <v>32</v>
      </c>
      <c r="AB68" s="121"/>
      <c r="AC68" s="121">
        <v>16</v>
      </c>
      <c r="AD68" s="121"/>
      <c r="AE68" s="121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3"/>
      <c r="AT68" s="124"/>
      <c r="AU68" s="132"/>
      <c r="AV68" s="121">
        <v>2</v>
      </c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</row>
    <row r="69" spans="1:96" s="111" customFormat="1" ht="13.5" customHeight="1">
      <c r="A69" s="139">
        <v>60</v>
      </c>
      <c r="B69" s="135"/>
      <c r="D69" s="111" t="s">
        <v>122</v>
      </c>
      <c r="E69" s="111" t="s">
        <v>74</v>
      </c>
      <c r="F69" s="112">
        <v>30</v>
      </c>
      <c r="G69" s="113">
        <v>57</v>
      </c>
      <c r="H69" s="113"/>
      <c r="I69" s="113"/>
      <c r="J69" s="113"/>
      <c r="K69" s="114"/>
      <c r="L69" s="115">
        <f t="shared" si="7"/>
        <v>41153.4</v>
      </c>
      <c r="M69" s="116">
        <f t="shared" si="8"/>
        <v>41195.4</v>
      </c>
      <c r="N69" s="117">
        <f t="shared" si="9"/>
        <v>39356</v>
      </c>
      <c r="O69" s="118">
        <f t="shared" si="10"/>
        <v>41153.4</v>
      </c>
      <c r="P69" s="118">
        <f t="shared" si="11"/>
        <v>39356</v>
      </c>
      <c r="Q69" s="118">
        <f t="shared" si="12"/>
        <v>39356</v>
      </c>
      <c r="R69" s="118">
        <f t="shared" si="13"/>
        <v>39356</v>
      </c>
      <c r="S69" s="135"/>
      <c r="T69" s="119"/>
      <c r="U69" s="119"/>
      <c r="V69" s="119"/>
      <c r="W69" s="119"/>
      <c r="X69" s="120"/>
      <c r="Y69" s="121"/>
      <c r="Z69" s="121"/>
      <c r="AA69" s="121">
        <v>40</v>
      </c>
      <c r="AB69" s="121"/>
      <c r="AC69" s="121"/>
      <c r="AD69" s="121"/>
      <c r="AE69" s="121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3"/>
      <c r="AT69" s="124"/>
      <c r="AU69" s="132"/>
      <c r="AV69" s="121">
        <v>2</v>
      </c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</row>
    <row r="70" spans="1:96" s="111" customFormat="1" ht="13.5" customHeight="1">
      <c r="A70" s="139">
        <v>61</v>
      </c>
      <c r="B70" s="135"/>
      <c r="D70" s="111" t="s">
        <v>123</v>
      </c>
      <c r="E70" s="111" t="s">
        <v>77</v>
      </c>
      <c r="F70" s="112">
        <v>90</v>
      </c>
      <c r="G70" s="113">
        <v>55</v>
      </c>
      <c r="H70" s="113">
        <v>49</v>
      </c>
      <c r="I70" s="113"/>
      <c r="J70" s="113"/>
      <c r="K70" s="114"/>
      <c r="L70" s="115">
        <f t="shared" si="7"/>
        <v>41062.4</v>
      </c>
      <c r="M70" s="116">
        <f t="shared" si="8"/>
        <v>41188.4</v>
      </c>
      <c r="N70" s="117">
        <f t="shared" si="9"/>
        <v>39356</v>
      </c>
      <c r="O70" s="118">
        <f t="shared" si="10"/>
        <v>41062.4</v>
      </c>
      <c r="P70" s="118">
        <f t="shared" si="11"/>
        <v>41054.4</v>
      </c>
      <c r="Q70" s="118">
        <f t="shared" si="12"/>
        <v>39356</v>
      </c>
      <c r="R70" s="118">
        <f t="shared" si="13"/>
        <v>39356</v>
      </c>
      <c r="S70" s="135"/>
      <c r="T70" s="119"/>
      <c r="U70" s="119"/>
      <c r="V70" s="119"/>
      <c r="W70" s="119"/>
      <c r="X70" s="120"/>
      <c r="Y70" s="121"/>
      <c r="Z70" s="121"/>
      <c r="AA70" s="121">
        <v>120</v>
      </c>
      <c r="AB70" s="121"/>
      <c r="AC70" s="121"/>
      <c r="AD70" s="121"/>
      <c r="AE70" s="121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3"/>
      <c r="AT70" s="124"/>
      <c r="AU70" s="132"/>
      <c r="AV70" s="121">
        <v>2</v>
      </c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</row>
    <row r="71" spans="1:96" s="111" customFormat="1" ht="13.5" customHeight="1">
      <c r="A71" s="139">
        <v>62</v>
      </c>
      <c r="B71" s="135"/>
      <c r="D71" s="111" t="s">
        <v>124</v>
      </c>
      <c r="E71" s="111" t="s">
        <v>77</v>
      </c>
      <c r="F71" s="112">
        <v>20</v>
      </c>
      <c r="G71" s="113">
        <v>61</v>
      </c>
      <c r="H71" s="113"/>
      <c r="I71" s="113"/>
      <c r="J71" s="113"/>
      <c r="K71" s="114"/>
      <c r="L71" s="115">
        <f t="shared" si="7"/>
        <v>41188.4</v>
      </c>
      <c r="M71" s="116">
        <f t="shared" si="8"/>
        <v>41216.4</v>
      </c>
      <c r="N71" s="117">
        <f t="shared" si="9"/>
        <v>39356</v>
      </c>
      <c r="O71" s="118">
        <f t="shared" si="10"/>
        <v>41188.4</v>
      </c>
      <c r="P71" s="118">
        <f t="shared" si="11"/>
        <v>39356</v>
      </c>
      <c r="Q71" s="118">
        <f t="shared" si="12"/>
        <v>39356</v>
      </c>
      <c r="R71" s="118">
        <f t="shared" si="13"/>
        <v>39356</v>
      </c>
      <c r="S71" s="135"/>
      <c r="T71" s="119"/>
      <c r="U71" s="119"/>
      <c r="V71" s="119"/>
      <c r="W71" s="119"/>
      <c r="X71" s="120"/>
      <c r="Y71" s="121"/>
      <c r="Z71" s="121"/>
      <c r="AA71" s="121">
        <v>40</v>
      </c>
      <c r="AB71" s="121"/>
      <c r="AC71" s="121"/>
      <c r="AD71" s="121"/>
      <c r="AE71" s="121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3"/>
      <c r="AT71" s="124"/>
      <c r="AU71" s="132"/>
      <c r="AV71" s="121">
        <v>2</v>
      </c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</row>
    <row r="72" spans="1:96" s="111" customFormat="1" ht="13.5" customHeight="1">
      <c r="A72" s="139">
        <v>63</v>
      </c>
      <c r="B72" s="135"/>
      <c r="D72" s="111" t="s">
        <v>125</v>
      </c>
      <c r="E72" s="111" t="s">
        <v>69</v>
      </c>
      <c r="F72" s="112">
        <v>10</v>
      </c>
      <c r="G72" s="113">
        <v>55</v>
      </c>
      <c r="H72" s="113"/>
      <c r="I72" s="113"/>
      <c r="J72" s="113"/>
      <c r="K72" s="114"/>
      <c r="L72" s="115">
        <f t="shared" si="7"/>
        <v>41062.4</v>
      </c>
      <c r="M72" s="116">
        <f t="shared" si="8"/>
        <v>41076.4</v>
      </c>
      <c r="N72" s="117">
        <f t="shared" si="9"/>
        <v>39356</v>
      </c>
      <c r="O72" s="118">
        <f t="shared" si="10"/>
        <v>41062.4</v>
      </c>
      <c r="P72" s="118">
        <f t="shared" si="11"/>
        <v>39356</v>
      </c>
      <c r="Q72" s="118">
        <f t="shared" si="12"/>
        <v>39356</v>
      </c>
      <c r="R72" s="118">
        <f t="shared" si="13"/>
        <v>39356</v>
      </c>
      <c r="S72" s="135"/>
      <c r="T72" s="119"/>
      <c r="U72" s="119"/>
      <c r="V72" s="119"/>
      <c r="W72" s="119"/>
      <c r="X72" s="120"/>
      <c r="Y72" s="121"/>
      <c r="Z72" s="121"/>
      <c r="AA72" s="121">
        <v>16</v>
      </c>
      <c r="AB72" s="121"/>
      <c r="AC72" s="121"/>
      <c r="AD72" s="121"/>
      <c r="AE72" s="121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3"/>
      <c r="AT72" s="124"/>
      <c r="AU72" s="132"/>
      <c r="AV72" s="121">
        <v>2</v>
      </c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</row>
    <row r="73" spans="1:96" s="111" customFormat="1" ht="13.5" customHeight="1">
      <c r="A73" s="139">
        <v>64</v>
      </c>
      <c r="B73" s="135"/>
      <c r="C73" s="110"/>
      <c r="D73" s="111" t="s">
        <v>126</v>
      </c>
      <c r="E73" s="111" t="s">
        <v>99</v>
      </c>
      <c r="F73" s="112">
        <v>60</v>
      </c>
      <c r="G73" s="113">
        <v>55</v>
      </c>
      <c r="H73" s="113">
        <v>49</v>
      </c>
      <c r="I73" s="113"/>
      <c r="J73" s="113"/>
      <c r="K73" s="114"/>
      <c r="L73" s="115">
        <f t="shared" si="7"/>
        <v>41062.4</v>
      </c>
      <c r="M73" s="116">
        <f t="shared" si="8"/>
        <v>41146.4</v>
      </c>
      <c r="N73" s="117">
        <f t="shared" si="9"/>
        <v>39356</v>
      </c>
      <c r="O73" s="118">
        <f t="shared" si="10"/>
        <v>41062.4</v>
      </c>
      <c r="P73" s="118">
        <f t="shared" si="11"/>
        <v>41054.4</v>
      </c>
      <c r="Q73" s="118">
        <f t="shared" si="12"/>
        <v>39356</v>
      </c>
      <c r="R73" s="118">
        <f t="shared" si="13"/>
        <v>39356</v>
      </c>
      <c r="S73" s="135"/>
      <c r="T73" s="119"/>
      <c r="U73" s="119"/>
      <c r="V73" s="119"/>
      <c r="W73" s="119"/>
      <c r="X73" s="120"/>
      <c r="Y73" s="121"/>
      <c r="Z73" s="121"/>
      <c r="AA73" s="121">
        <v>40</v>
      </c>
      <c r="AB73" s="121">
        <v>60</v>
      </c>
      <c r="AC73" s="121"/>
      <c r="AD73" s="121"/>
      <c r="AE73" s="121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3"/>
      <c r="AT73" s="124"/>
      <c r="AU73" s="132"/>
      <c r="AV73" s="121">
        <v>2</v>
      </c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6"/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</row>
    <row r="74" spans="1:96" s="111" customFormat="1" ht="13.5" customHeight="1">
      <c r="A74" s="139">
        <v>65</v>
      </c>
      <c r="B74" s="135"/>
      <c r="D74" s="111" t="s">
        <v>127</v>
      </c>
      <c r="E74" s="111" t="s">
        <v>99</v>
      </c>
      <c r="F74" s="112">
        <v>60</v>
      </c>
      <c r="G74" s="113">
        <v>55</v>
      </c>
      <c r="H74" s="113">
        <v>50</v>
      </c>
      <c r="I74" s="113"/>
      <c r="J74" s="113"/>
      <c r="K74" s="114"/>
      <c r="L74" s="115">
        <f aca="true" t="shared" si="14" ref="L74:L109">IF(F74="","",MAX(N74:R74))</f>
        <v>41096.4</v>
      </c>
      <c r="M74" s="116">
        <f aca="true" t="shared" si="15" ref="M74:M105">IF(F74="","",+L74+(F74*7/5))</f>
        <v>41180.4</v>
      </c>
      <c r="N74" s="117">
        <f aca="true" t="shared" si="16" ref="N74:N110">IF(K74="",(DATEVALUE("10/1/2007")),K74)</f>
        <v>39356</v>
      </c>
      <c r="O74" s="118">
        <f aca="true" t="shared" si="17" ref="O74:O110">IF(G74="",(DATEVALUE("10/1/2007")),VLOOKUP(G74,$A$10:$M$110,13))</f>
        <v>41062.4</v>
      </c>
      <c r="P74" s="118">
        <f aca="true" t="shared" si="18" ref="P74:P110">IF(H74="",(DATEVALUE("10/1/2007")),VLOOKUP(H74,$A$10:$M$110,13))</f>
        <v>41096.4</v>
      </c>
      <c r="Q74" s="118">
        <f aca="true" t="shared" si="19" ref="Q74:Q110">IF(I74="",(DATEVALUE("10/1/2007")),VLOOKUP(I74,$A$10:$M$110,13))</f>
        <v>39356</v>
      </c>
      <c r="R74" s="118">
        <f aca="true" t="shared" si="20" ref="R74:R110">IF(J74="",(DATEVALUE("10/1/2007")),VLOOKUP(J74,$A$10:$M$110,13))</f>
        <v>39356</v>
      </c>
      <c r="S74" s="135"/>
      <c r="T74" s="119">
        <v>5</v>
      </c>
      <c r="U74" s="119"/>
      <c r="V74" s="119"/>
      <c r="W74" s="119"/>
      <c r="X74" s="120"/>
      <c r="Y74" s="121"/>
      <c r="Z74" s="121"/>
      <c r="AA74" s="121">
        <v>16</v>
      </c>
      <c r="AB74" s="121">
        <v>40</v>
      </c>
      <c r="AC74" s="121"/>
      <c r="AD74" s="121">
        <v>40</v>
      </c>
      <c r="AE74" s="121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3"/>
      <c r="AT74" s="124"/>
      <c r="AU74" s="132"/>
      <c r="AV74" s="121">
        <v>2</v>
      </c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</row>
    <row r="75" spans="1:96" s="111" customFormat="1" ht="13.5" customHeight="1">
      <c r="A75" s="139">
        <v>66</v>
      </c>
      <c r="B75" s="135"/>
      <c r="D75" s="111" t="s">
        <v>128</v>
      </c>
      <c r="E75" s="111" t="s">
        <v>74</v>
      </c>
      <c r="F75" s="112">
        <v>20</v>
      </c>
      <c r="G75" s="113">
        <v>58</v>
      </c>
      <c r="H75" s="113"/>
      <c r="I75" s="113"/>
      <c r="J75" s="113"/>
      <c r="K75" s="114"/>
      <c r="L75" s="115">
        <f t="shared" si="14"/>
        <v>41195.4</v>
      </c>
      <c r="M75" s="116">
        <f t="shared" si="15"/>
        <v>41223.4</v>
      </c>
      <c r="N75" s="117">
        <f t="shared" si="16"/>
        <v>39356</v>
      </c>
      <c r="O75" s="118">
        <f t="shared" si="17"/>
        <v>41195.4</v>
      </c>
      <c r="P75" s="118">
        <f t="shared" si="18"/>
        <v>39356</v>
      </c>
      <c r="Q75" s="118">
        <f t="shared" si="19"/>
        <v>39356</v>
      </c>
      <c r="R75" s="118">
        <f t="shared" si="20"/>
        <v>39356</v>
      </c>
      <c r="S75" s="135"/>
      <c r="T75" s="119"/>
      <c r="U75" s="119"/>
      <c r="V75" s="119"/>
      <c r="W75" s="119"/>
      <c r="X75" s="120"/>
      <c r="Y75" s="121"/>
      <c r="Z75" s="121"/>
      <c r="AA75" s="121">
        <v>40</v>
      </c>
      <c r="AB75" s="121"/>
      <c r="AC75" s="121"/>
      <c r="AD75" s="121"/>
      <c r="AE75" s="121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3"/>
      <c r="AT75" s="124"/>
      <c r="AU75" s="132"/>
      <c r="AV75" s="121">
        <v>2</v>
      </c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</row>
    <row r="76" spans="1:96" s="111" customFormat="1" ht="13.5" customHeight="1">
      <c r="A76" s="139">
        <v>67</v>
      </c>
      <c r="B76" s="135"/>
      <c r="D76" s="111" t="s">
        <v>129</v>
      </c>
      <c r="E76" s="111" t="s">
        <v>77</v>
      </c>
      <c r="F76" s="112">
        <v>60</v>
      </c>
      <c r="G76" s="113">
        <v>62</v>
      </c>
      <c r="H76" s="113"/>
      <c r="I76" s="113"/>
      <c r="J76" s="113"/>
      <c r="K76" s="114"/>
      <c r="L76" s="115">
        <f t="shared" si="14"/>
        <v>41216.4</v>
      </c>
      <c r="M76" s="116">
        <f t="shared" si="15"/>
        <v>41300.4</v>
      </c>
      <c r="N76" s="117">
        <f t="shared" si="16"/>
        <v>39356</v>
      </c>
      <c r="O76" s="118">
        <f t="shared" si="17"/>
        <v>41216.4</v>
      </c>
      <c r="P76" s="118">
        <f t="shared" si="18"/>
        <v>39356</v>
      </c>
      <c r="Q76" s="118">
        <f t="shared" si="19"/>
        <v>39356</v>
      </c>
      <c r="R76" s="118">
        <f t="shared" si="20"/>
        <v>39356</v>
      </c>
      <c r="S76" s="135"/>
      <c r="T76" s="119"/>
      <c r="U76" s="119"/>
      <c r="V76" s="119"/>
      <c r="W76" s="119"/>
      <c r="X76" s="120"/>
      <c r="Y76" s="121"/>
      <c r="Z76" s="121"/>
      <c r="AA76" s="121">
        <v>24</v>
      </c>
      <c r="AB76" s="121"/>
      <c r="AC76" s="121"/>
      <c r="AD76" s="121"/>
      <c r="AE76" s="121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3"/>
      <c r="AT76" s="124"/>
      <c r="AU76" s="132"/>
      <c r="AV76" s="121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</row>
    <row r="77" spans="1:96" s="111" customFormat="1" ht="13.5" customHeight="1">
      <c r="A77" s="139">
        <v>68</v>
      </c>
      <c r="B77" s="135"/>
      <c r="F77" s="112"/>
      <c r="G77" s="113"/>
      <c r="H77" s="113"/>
      <c r="I77" s="113"/>
      <c r="J77" s="113"/>
      <c r="K77" s="114"/>
      <c r="L77" s="115">
        <f t="shared" si="14"/>
      </c>
      <c r="M77" s="116">
        <f t="shared" si="15"/>
      </c>
      <c r="N77" s="117">
        <f t="shared" si="16"/>
        <v>39356</v>
      </c>
      <c r="O77" s="118">
        <f t="shared" si="17"/>
        <v>39356</v>
      </c>
      <c r="P77" s="118">
        <f t="shared" si="18"/>
        <v>39356</v>
      </c>
      <c r="Q77" s="118">
        <f t="shared" si="19"/>
        <v>39356</v>
      </c>
      <c r="R77" s="118">
        <f t="shared" si="20"/>
        <v>39356</v>
      </c>
      <c r="S77" s="135"/>
      <c r="T77" s="119"/>
      <c r="U77" s="119"/>
      <c r="V77" s="119"/>
      <c r="W77" s="119"/>
      <c r="X77" s="120"/>
      <c r="Y77" s="121"/>
      <c r="Z77" s="121"/>
      <c r="AA77" s="121"/>
      <c r="AB77" s="121"/>
      <c r="AC77" s="121"/>
      <c r="AD77" s="121"/>
      <c r="AE77" s="121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3"/>
      <c r="AT77" s="124"/>
      <c r="AU77" s="132"/>
      <c r="AV77" s="121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6"/>
      <c r="BV77" s="126"/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</row>
    <row r="78" spans="1:96" s="111" customFormat="1" ht="13.5" customHeight="1">
      <c r="A78" s="139">
        <v>69</v>
      </c>
      <c r="B78" s="135"/>
      <c r="C78" s="110" t="s">
        <v>130</v>
      </c>
      <c r="E78" s="137"/>
      <c r="F78" s="112"/>
      <c r="G78" s="113"/>
      <c r="H78" s="113"/>
      <c r="I78" s="113"/>
      <c r="J78" s="113"/>
      <c r="K78" s="114"/>
      <c r="L78" s="115">
        <f t="shared" si="14"/>
      </c>
      <c r="M78" s="116">
        <f t="shared" si="15"/>
      </c>
      <c r="N78" s="117">
        <f t="shared" si="16"/>
        <v>39356</v>
      </c>
      <c r="O78" s="118">
        <f t="shared" si="17"/>
        <v>39356</v>
      </c>
      <c r="P78" s="118">
        <f t="shared" si="18"/>
        <v>39356</v>
      </c>
      <c r="Q78" s="118">
        <f t="shared" si="19"/>
        <v>39356</v>
      </c>
      <c r="R78" s="118">
        <f t="shared" si="20"/>
        <v>39356</v>
      </c>
      <c r="S78" s="135"/>
      <c r="T78" s="119"/>
      <c r="U78" s="119"/>
      <c r="V78" s="119"/>
      <c r="W78" s="119"/>
      <c r="X78" s="120"/>
      <c r="Y78" s="121"/>
      <c r="Z78" s="121"/>
      <c r="AA78" s="121"/>
      <c r="AB78" s="121"/>
      <c r="AC78" s="121"/>
      <c r="AD78" s="121"/>
      <c r="AE78" s="121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3"/>
      <c r="AT78" s="124"/>
      <c r="AU78" s="132"/>
      <c r="AV78" s="121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</row>
    <row r="79" spans="1:96" s="111" customFormat="1" ht="13.5" customHeight="1">
      <c r="A79" s="139">
        <v>70</v>
      </c>
      <c r="B79" s="135"/>
      <c r="D79" s="111" t="s">
        <v>131</v>
      </c>
      <c r="E79" s="111" t="s">
        <v>69</v>
      </c>
      <c r="F79" s="112">
        <v>1</v>
      </c>
      <c r="G79" s="113"/>
      <c r="H79" s="113"/>
      <c r="I79" s="113"/>
      <c r="J79" s="113"/>
      <c r="K79" s="114">
        <v>41091</v>
      </c>
      <c r="L79" s="115">
        <f t="shared" si="14"/>
        <v>41091</v>
      </c>
      <c r="M79" s="116">
        <f t="shared" si="15"/>
        <v>41092.4</v>
      </c>
      <c r="N79" s="117">
        <f t="shared" si="16"/>
        <v>41091</v>
      </c>
      <c r="O79" s="118">
        <f t="shared" si="17"/>
        <v>39356</v>
      </c>
      <c r="P79" s="118">
        <f t="shared" si="18"/>
        <v>39356</v>
      </c>
      <c r="Q79" s="118">
        <f t="shared" si="19"/>
        <v>39356</v>
      </c>
      <c r="R79" s="118">
        <f t="shared" si="20"/>
        <v>39356</v>
      </c>
      <c r="S79" s="135"/>
      <c r="T79" s="119"/>
      <c r="U79" s="119"/>
      <c r="V79" s="119"/>
      <c r="W79" s="119"/>
      <c r="X79" s="120"/>
      <c r="Y79" s="121"/>
      <c r="Z79" s="121"/>
      <c r="AA79" s="121">
        <v>1</v>
      </c>
      <c r="AB79" s="121"/>
      <c r="AC79" s="121"/>
      <c r="AD79" s="121"/>
      <c r="AE79" s="121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3"/>
      <c r="AT79" s="124"/>
      <c r="AU79" s="132"/>
      <c r="AV79" s="121">
        <v>3</v>
      </c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</row>
    <row r="80" spans="1:96" s="111" customFormat="1" ht="13.5" customHeight="1">
      <c r="A80" s="139">
        <v>71</v>
      </c>
      <c r="B80" s="135"/>
      <c r="D80" s="111" t="s">
        <v>132</v>
      </c>
      <c r="E80" s="111" t="s">
        <v>77</v>
      </c>
      <c r="F80" s="112">
        <v>60</v>
      </c>
      <c r="G80" s="113">
        <v>70</v>
      </c>
      <c r="H80" s="113">
        <v>65</v>
      </c>
      <c r="I80" s="113"/>
      <c r="J80" s="113"/>
      <c r="K80" s="114"/>
      <c r="L80" s="115">
        <f t="shared" si="14"/>
        <v>41180.4</v>
      </c>
      <c r="M80" s="116">
        <f t="shared" si="15"/>
        <v>41264.4</v>
      </c>
      <c r="N80" s="117">
        <f t="shared" si="16"/>
        <v>39356</v>
      </c>
      <c r="O80" s="118">
        <f t="shared" si="17"/>
        <v>41092.4</v>
      </c>
      <c r="P80" s="118">
        <f t="shared" si="18"/>
        <v>41180.4</v>
      </c>
      <c r="Q80" s="118">
        <f t="shared" si="19"/>
        <v>39356</v>
      </c>
      <c r="R80" s="118">
        <f t="shared" si="20"/>
        <v>39356</v>
      </c>
      <c r="S80" s="135"/>
      <c r="T80" s="119"/>
      <c r="U80" s="119"/>
      <c r="V80" s="119"/>
      <c r="W80" s="119"/>
      <c r="X80" s="120"/>
      <c r="Y80" s="121"/>
      <c r="Z80" s="121"/>
      <c r="AA80" s="121">
        <v>40</v>
      </c>
      <c r="AB80" s="121">
        <v>60</v>
      </c>
      <c r="AC80" s="121">
        <v>24</v>
      </c>
      <c r="AD80" s="121">
        <v>40</v>
      </c>
      <c r="AE80" s="121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3"/>
      <c r="AT80" s="124"/>
      <c r="AU80" s="132"/>
      <c r="AV80" s="121">
        <v>2</v>
      </c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</row>
    <row r="81" spans="1:96" s="111" customFormat="1" ht="13.5" customHeight="1">
      <c r="A81" s="139">
        <v>72</v>
      </c>
      <c r="B81" s="135"/>
      <c r="D81" s="111" t="s">
        <v>133</v>
      </c>
      <c r="E81" s="111" t="s">
        <v>99</v>
      </c>
      <c r="F81" s="112">
        <v>10</v>
      </c>
      <c r="G81" s="113">
        <v>70</v>
      </c>
      <c r="H81" s="113">
        <v>87</v>
      </c>
      <c r="I81" s="113"/>
      <c r="J81" s="113"/>
      <c r="K81" s="114"/>
      <c r="L81" s="115">
        <f t="shared" si="14"/>
        <v>41187.4</v>
      </c>
      <c r="M81" s="116">
        <f t="shared" si="15"/>
        <v>41201.4</v>
      </c>
      <c r="N81" s="117">
        <f t="shared" si="16"/>
        <v>39356</v>
      </c>
      <c r="O81" s="118">
        <f t="shared" si="17"/>
        <v>41092.4</v>
      </c>
      <c r="P81" s="118">
        <f t="shared" si="18"/>
        <v>41187.4</v>
      </c>
      <c r="Q81" s="118">
        <f t="shared" si="19"/>
        <v>39356</v>
      </c>
      <c r="R81" s="118">
        <f t="shared" si="20"/>
        <v>39356</v>
      </c>
      <c r="S81" s="135"/>
      <c r="T81" s="119"/>
      <c r="U81" s="119"/>
      <c r="V81" s="119"/>
      <c r="W81" s="119"/>
      <c r="X81" s="120"/>
      <c r="Y81" s="121"/>
      <c r="Z81" s="121"/>
      <c r="AA81" s="121">
        <v>8</v>
      </c>
      <c r="AB81" s="121">
        <v>16</v>
      </c>
      <c r="AC81" s="121"/>
      <c r="AD81" s="121"/>
      <c r="AE81" s="121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3"/>
      <c r="AT81" s="124"/>
      <c r="AU81" s="132"/>
      <c r="AV81" s="121">
        <v>2</v>
      </c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6"/>
      <c r="CF81" s="126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</row>
    <row r="82" spans="1:96" s="111" customFormat="1" ht="13.5" customHeight="1">
      <c r="A82" s="139">
        <v>73</v>
      </c>
      <c r="B82" s="135"/>
      <c r="C82"/>
      <c r="D82" s="111" t="s">
        <v>113</v>
      </c>
      <c r="E82" s="111" t="s">
        <v>108</v>
      </c>
      <c r="F82" s="112">
        <v>60</v>
      </c>
      <c r="G82" s="113">
        <v>70</v>
      </c>
      <c r="H82" s="113">
        <v>50</v>
      </c>
      <c r="I82" s="113"/>
      <c r="J82" s="113"/>
      <c r="K82" s="114"/>
      <c r="L82" s="115">
        <f t="shared" si="14"/>
        <v>41096.4</v>
      </c>
      <c r="M82" s="116">
        <f t="shared" si="15"/>
        <v>41180.4</v>
      </c>
      <c r="N82" s="117">
        <f t="shared" si="16"/>
        <v>39356</v>
      </c>
      <c r="O82" s="118">
        <f t="shared" si="17"/>
        <v>41092.4</v>
      </c>
      <c r="P82" s="118">
        <f t="shared" si="18"/>
        <v>41096.4</v>
      </c>
      <c r="Q82" s="118">
        <f t="shared" si="19"/>
        <v>39356</v>
      </c>
      <c r="R82" s="118">
        <f t="shared" si="20"/>
        <v>39356</v>
      </c>
      <c r="S82" s="135"/>
      <c r="T82" s="119"/>
      <c r="U82" s="119"/>
      <c r="V82" s="119" t="s">
        <v>16</v>
      </c>
      <c r="W82" s="119"/>
      <c r="X82" s="120"/>
      <c r="Y82" s="121"/>
      <c r="Z82" s="121">
        <v>40</v>
      </c>
      <c r="AA82" s="121">
        <v>16</v>
      </c>
      <c r="AB82" s="121">
        <v>24</v>
      </c>
      <c r="AC82" s="121"/>
      <c r="AD82" s="121"/>
      <c r="AE82" s="121"/>
      <c r="AF82" s="122">
        <v>160</v>
      </c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3"/>
      <c r="AT82" s="124"/>
      <c r="AU82" s="132"/>
      <c r="AV82" s="121">
        <v>2</v>
      </c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</row>
    <row r="83" spans="1:96" s="111" customFormat="1" ht="13.5" customHeight="1">
      <c r="A83" s="139">
        <v>74</v>
      </c>
      <c r="B83" s="135"/>
      <c r="C83"/>
      <c r="D83" s="111" t="s">
        <v>134</v>
      </c>
      <c r="E83" s="111" t="s">
        <v>99</v>
      </c>
      <c r="F83" s="112">
        <v>5</v>
      </c>
      <c r="G83" s="113">
        <v>70</v>
      </c>
      <c r="H83" s="113"/>
      <c r="I83" s="113"/>
      <c r="J83" s="113"/>
      <c r="K83" s="114"/>
      <c r="L83" s="115">
        <f t="shared" si="14"/>
        <v>41092.4</v>
      </c>
      <c r="M83" s="116">
        <f t="shared" si="15"/>
        <v>41099.4</v>
      </c>
      <c r="N83" s="117">
        <f t="shared" si="16"/>
        <v>39356</v>
      </c>
      <c r="O83" s="118">
        <f t="shared" si="17"/>
        <v>41092.4</v>
      </c>
      <c r="P83" s="118">
        <f t="shared" si="18"/>
        <v>39356</v>
      </c>
      <c r="Q83" s="118">
        <f t="shared" si="19"/>
        <v>39356</v>
      </c>
      <c r="R83" s="118">
        <f t="shared" si="20"/>
        <v>39356</v>
      </c>
      <c r="S83" s="135"/>
      <c r="T83" s="119"/>
      <c r="U83" s="119"/>
      <c r="V83" s="119"/>
      <c r="W83" s="119"/>
      <c r="X83" s="120"/>
      <c r="Y83" s="121"/>
      <c r="Z83" s="121"/>
      <c r="AA83" s="121">
        <v>8</v>
      </c>
      <c r="AB83" s="121">
        <v>16</v>
      </c>
      <c r="AC83" s="121"/>
      <c r="AD83" s="121"/>
      <c r="AE83" s="121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3"/>
      <c r="AT83" s="124"/>
      <c r="AU83" s="132"/>
      <c r="AV83" s="121">
        <v>2</v>
      </c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7"/>
      <c r="CH83" s="127"/>
      <c r="CI83" s="127"/>
      <c r="CJ83" s="127"/>
      <c r="CK83" s="127"/>
      <c r="CL83" s="127"/>
      <c r="CM83" s="127"/>
      <c r="CN83" s="127"/>
      <c r="CO83" s="127"/>
      <c r="CP83" s="127"/>
      <c r="CQ83" s="127"/>
      <c r="CR83" s="127"/>
    </row>
    <row r="84" spans="1:96" s="111" customFormat="1" ht="13.5" customHeight="1">
      <c r="A84" s="139">
        <v>75</v>
      </c>
      <c r="B84" s="135"/>
      <c r="C84"/>
      <c r="D84" s="111" t="s">
        <v>135</v>
      </c>
      <c r="E84" s="137" t="s">
        <v>91</v>
      </c>
      <c r="F84" s="112">
        <v>60</v>
      </c>
      <c r="G84" s="113">
        <v>70</v>
      </c>
      <c r="H84" s="113"/>
      <c r="I84" s="113"/>
      <c r="J84" s="113"/>
      <c r="K84" s="114"/>
      <c r="L84" s="115">
        <f t="shared" si="14"/>
        <v>41092.4</v>
      </c>
      <c r="M84" s="116">
        <f t="shared" si="15"/>
        <v>41176.4</v>
      </c>
      <c r="N84" s="117">
        <f t="shared" si="16"/>
        <v>39356</v>
      </c>
      <c r="O84" s="118">
        <f t="shared" si="17"/>
        <v>41092.4</v>
      </c>
      <c r="P84" s="118">
        <f t="shared" si="18"/>
        <v>39356</v>
      </c>
      <c r="Q84" s="118">
        <f t="shared" si="19"/>
        <v>39356</v>
      </c>
      <c r="R84" s="118">
        <f t="shared" si="20"/>
        <v>39356</v>
      </c>
      <c r="S84" s="135"/>
      <c r="T84" s="119"/>
      <c r="U84" s="119"/>
      <c r="V84" s="119" t="s">
        <v>16</v>
      </c>
      <c r="W84" s="119"/>
      <c r="X84" s="120"/>
      <c r="Y84" s="121"/>
      <c r="Z84" s="121">
        <v>40</v>
      </c>
      <c r="AA84" s="121">
        <v>48</v>
      </c>
      <c r="AB84" s="121">
        <v>60</v>
      </c>
      <c r="AC84" s="121"/>
      <c r="AD84" s="121"/>
      <c r="AE84" s="121"/>
      <c r="AF84" s="122">
        <v>120</v>
      </c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3"/>
      <c r="AT84" s="124"/>
      <c r="AU84" s="132"/>
      <c r="AV84" s="121">
        <v>2</v>
      </c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6"/>
      <c r="BV84" s="126"/>
      <c r="BW84" s="126"/>
      <c r="BX84" s="126"/>
      <c r="BY84" s="126"/>
      <c r="BZ84" s="126"/>
      <c r="CA84" s="126"/>
      <c r="CB84" s="126"/>
      <c r="CC84" s="126"/>
      <c r="CD84" s="126"/>
      <c r="CE84" s="126"/>
      <c r="CF84" s="126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</row>
    <row r="85" spans="1:96" s="111" customFormat="1" ht="13.5" customHeight="1">
      <c r="A85" s="139">
        <v>76</v>
      </c>
      <c r="B85" s="135"/>
      <c r="C85"/>
      <c r="D85" s="111" t="s">
        <v>16</v>
      </c>
      <c r="E85" s="137"/>
      <c r="F85" s="112"/>
      <c r="G85" s="113"/>
      <c r="H85" s="113"/>
      <c r="I85" s="113"/>
      <c r="J85" s="113"/>
      <c r="K85" s="114"/>
      <c r="L85" s="115">
        <f t="shared" si="14"/>
      </c>
      <c r="M85" s="116">
        <f t="shared" si="15"/>
      </c>
      <c r="N85" s="117">
        <f t="shared" si="16"/>
        <v>39356</v>
      </c>
      <c r="O85" s="118">
        <f t="shared" si="17"/>
        <v>39356</v>
      </c>
      <c r="P85" s="118">
        <f t="shared" si="18"/>
        <v>39356</v>
      </c>
      <c r="Q85" s="118">
        <f t="shared" si="19"/>
        <v>39356</v>
      </c>
      <c r="R85" s="118">
        <f t="shared" si="20"/>
        <v>39356</v>
      </c>
      <c r="S85" s="135"/>
      <c r="T85" s="119"/>
      <c r="U85" s="119"/>
      <c r="V85" s="119"/>
      <c r="W85" s="119"/>
      <c r="X85" s="120"/>
      <c r="Y85" s="121"/>
      <c r="Z85" s="121"/>
      <c r="AA85" s="121"/>
      <c r="AB85" s="121"/>
      <c r="AC85" s="121"/>
      <c r="AD85" s="121"/>
      <c r="AE85" s="121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3"/>
      <c r="AT85" s="124"/>
      <c r="AU85" s="132"/>
      <c r="AV85" s="121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6"/>
      <c r="BV85" s="126"/>
      <c r="BW85" s="126"/>
      <c r="BX85" s="126"/>
      <c r="BY85" s="126"/>
      <c r="BZ85" s="126"/>
      <c r="CA85" s="126"/>
      <c r="CB85" s="126"/>
      <c r="CC85" s="126"/>
      <c r="CD85" s="126"/>
      <c r="CE85" s="126"/>
      <c r="CF85" s="126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</row>
    <row r="86" spans="1:96" s="111" customFormat="1" ht="13.5" customHeight="1">
      <c r="A86" s="139">
        <v>77</v>
      </c>
      <c r="B86" s="135"/>
      <c r="C86" s="110"/>
      <c r="D86" s="140"/>
      <c r="E86" s="137"/>
      <c r="F86" s="112"/>
      <c r="G86" s="113"/>
      <c r="H86" s="113"/>
      <c r="I86" s="113"/>
      <c r="J86" s="113"/>
      <c r="K86" s="114"/>
      <c r="L86" s="115">
        <f t="shared" si="14"/>
      </c>
      <c r="M86" s="116">
        <f t="shared" si="15"/>
      </c>
      <c r="N86" s="117">
        <f t="shared" si="16"/>
        <v>39356</v>
      </c>
      <c r="O86" s="118">
        <f t="shared" si="17"/>
        <v>39356</v>
      </c>
      <c r="P86" s="118">
        <f t="shared" si="18"/>
        <v>39356</v>
      </c>
      <c r="Q86" s="118">
        <f t="shared" si="19"/>
        <v>39356</v>
      </c>
      <c r="R86" s="118">
        <f t="shared" si="20"/>
        <v>39356</v>
      </c>
      <c r="S86" s="135"/>
      <c r="T86" s="119"/>
      <c r="U86" s="119"/>
      <c r="V86" s="119"/>
      <c r="W86" s="119"/>
      <c r="X86" s="120"/>
      <c r="Y86" s="121"/>
      <c r="Z86" s="121"/>
      <c r="AA86" s="121"/>
      <c r="AB86" s="121"/>
      <c r="AC86" s="121"/>
      <c r="AD86" s="121"/>
      <c r="AE86" s="121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3"/>
      <c r="AT86" s="124"/>
      <c r="AU86" s="132"/>
      <c r="AV86" s="121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6"/>
      <c r="BV86" s="126"/>
      <c r="BW86" s="126"/>
      <c r="BX86" s="126"/>
      <c r="BY86" s="126"/>
      <c r="BZ86" s="126"/>
      <c r="CA86" s="126"/>
      <c r="CB86" s="126"/>
      <c r="CC86" s="126"/>
      <c r="CD86" s="126"/>
      <c r="CE86" s="126"/>
      <c r="CF86" s="126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</row>
    <row r="87" spans="1:96" s="111" customFormat="1" ht="13.5" customHeight="1">
      <c r="A87" s="139">
        <v>78</v>
      </c>
      <c r="B87" s="135"/>
      <c r="F87" s="112"/>
      <c r="G87" s="113"/>
      <c r="H87" s="113"/>
      <c r="I87" s="113"/>
      <c r="J87" s="113"/>
      <c r="K87" s="114"/>
      <c r="L87" s="115">
        <f t="shared" si="14"/>
      </c>
      <c r="M87" s="116">
        <f t="shared" si="15"/>
      </c>
      <c r="N87" s="117">
        <f t="shared" si="16"/>
        <v>39356</v>
      </c>
      <c r="O87" s="118">
        <f t="shared" si="17"/>
        <v>39356</v>
      </c>
      <c r="P87" s="118">
        <f t="shared" si="18"/>
        <v>39356</v>
      </c>
      <c r="Q87" s="118">
        <f t="shared" si="19"/>
        <v>39356</v>
      </c>
      <c r="R87" s="118">
        <f t="shared" si="20"/>
        <v>39356</v>
      </c>
      <c r="S87" s="135"/>
      <c r="T87" s="119"/>
      <c r="U87" s="119"/>
      <c r="V87" s="119"/>
      <c r="W87" s="119"/>
      <c r="X87" s="120"/>
      <c r="Y87" s="121"/>
      <c r="Z87" s="121"/>
      <c r="AA87" s="121"/>
      <c r="AB87" s="121"/>
      <c r="AC87" s="121"/>
      <c r="AD87" s="121"/>
      <c r="AE87" s="121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3"/>
      <c r="AT87" s="124"/>
      <c r="AU87" s="132"/>
      <c r="AV87" s="121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6"/>
      <c r="BV87" s="126"/>
      <c r="BW87" s="126"/>
      <c r="BX87" s="126"/>
      <c r="BY87" s="126"/>
      <c r="BZ87" s="126"/>
      <c r="CA87" s="126"/>
      <c r="CB87" s="126"/>
      <c r="CC87" s="126"/>
      <c r="CD87" s="126"/>
      <c r="CE87" s="126"/>
      <c r="CF87" s="126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</row>
    <row r="88" spans="1:96" s="111" customFormat="1" ht="13.5" customHeight="1">
      <c r="A88" s="139">
        <v>79</v>
      </c>
      <c r="B88" s="135"/>
      <c r="F88" s="112"/>
      <c r="G88" s="113"/>
      <c r="H88" s="113"/>
      <c r="I88" s="113"/>
      <c r="J88" s="113"/>
      <c r="K88" s="114"/>
      <c r="L88" s="115">
        <f t="shared" si="14"/>
      </c>
      <c r="M88" s="116">
        <f t="shared" si="15"/>
      </c>
      <c r="N88" s="117">
        <f t="shared" si="16"/>
        <v>39356</v>
      </c>
      <c r="O88" s="118">
        <f t="shared" si="17"/>
        <v>39356</v>
      </c>
      <c r="P88" s="118">
        <f t="shared" si="18"/>
        <v>39356</v>
      </c>
      <c r="Q88" s="118">
        <f t="shared" si="19"/>
        <v>39356</v>
      </c>
      <c r="R88" s="118">
        <f t="shared" si="20"/>
        <v>39356</v>
      </c>
      <c r="S88" s="135"/>
      <c r="T88" s="119"/>
      <c r="U88" s="119"/>
      <c r="V88" s="119"/>
      <c r="W88" s="119"/>
      <c r="X88" s="120"/>
      <c r="Y88" s="121"/>
      <c r="Z88" s="121"/>
      <c r="AA88" s="121"/>
      <c r="AB88" s="121"/>
      <c r="AC88" s="121"/>
      <c r="AD88" s="121"/>
      <c r="AE88" s="121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3"/>
      <c r="AT88" s="124"/>
      <c r="AU88" s="132"/>
      <c r="AV88" s="121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6"/>
      <c r="BV88" s="126"/>
      <c r="BW88" s="126"/>
      <c r="BX88" s="126"/>
      <c r="BY88" s="126"/>
      <c r="BZ88" s="126"/>
      <c r="CA88" s="126"/>
      <c r="CB88" s="126"/>
      <c r="CC88" s="126"/>
      <c r="CD88" s="126"/>
      <c r="CE88" s="126"/>
      <c r="CF88" s="126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</row>
    <row r="89" spans="1:96" s="111" customFormat="1" ht="13.5" customHeight="1">
      <c r="A89" s="139">
        <v>80</v>
      </c>
      <c r="B89" s="135"/>
      <c r="C89" s="110" t="s">
        <v>136</v>
      </c>
      <c r="D89" s="140"/>
      <c r="E89" s="137"/>
      <c r="F89" s="112"/>
      <c r="G89" s="113"/>
      <c r="H89" s="113"/>
      <c r="I89" s="113"/>
      <c r="J89" s="113"/>
      <c r="K89" s="114"/>
      <c r="L89" s="115">
        <f t="shared" si="14"/>
      </c>
      <c r="M89" s="116">
        <f t="shared" si="15"/>
      </c>
      <c r="N89" s="117">
        <f t="shared" si="16"/>
        <v>39356</v>
      </c>
      <c r="O89" s="118">
        <f t="shared" si="17"/>
        <v>39356</v>
      </c>
      <c r="P89" s="118">
        <f t="shared" si="18"/>
        <v>39356</v>
      </c>
      <c r="Q89" s="118">
        <f t="shared" si="19"/>
        <v>39356</v>
      </c>
      <c r="R89" s="118">
        <f t="shared" si="20"/>
        <v>39356</v>
      </c>
      <c r="S89" s="135"/>
      <c r="T89" s="119"/>
      <c r="U89" s="119"/>
      <c r="V89" s="119"/>
      <c r="W89" s="119"/>
      <c r="X89" s="120"/>
      <c r="Y89" s="121"/>
      <c r="Z89" s="121"/>
      <c r="AA89" s="121"/>
      <c r="AB89" s="121"/>
      <c r="AC89" s="121"/>
      <c r="AD89" s="121"/>
      <c r="AE89" s="121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3"/>
      <c r="AT89" s="124"/>
      <c r="AU89" s="132"/>
      <c r="AV89" s="121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26"/>
      <c r="CF89" s="126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</row>
    <row r="90" spans="1:96" s="111" customFormat="1" ht="13.5" customHeight="1">
      <c r="A90" s="139">
        <v>81</v>
      </c>
      <c r="B90" s="135"/>
      <c r="D90" s="111" t="s">
        <v>137</v>
      </c>
      <c r="E90" s="111" t="s">
        <v>74</v>
      </c>
      <c r="F90" s="112">
        <v>30</v>
      </c>
      <c r="G90" s="113">
        <v>57</v>
      </c>
      <c r="H90" s="113"/>
      <c r="I90" s="113"/>
      <c r="J90" s="113"/>
      <c r="K90" s="114"/>
      <c r="L90" s="115">
        <f t="shared" si="14"/>
        <v>41153.4</v>
      </c>
      <c r="M90" s="116">
        <f t="shared" si="15"/>
        <v>41195.4</v>
      </c>
      <c r="N90" s="117">
        <f t="shared" si="16"/>
        <v>39356</v>
      </c>
      <c r="O90" s="118">
        <f t="shared" si="17"/>
        <v>41153.4</v>
      </c>
      <c r="P90" s="118">
        <f t="shared" si="18"/>
        <v>39356</v>
      </c>
      <c r="Q90" s="118">
        <f t="shared" si="19"/>
        <v>39356</v>
      </c>
      <c r="R90" s="118">
        <f t="shared" si="20"/>
        <v>39356</v>
      </c>
      <c r="S90" s="135"/>
      <c r="T90" s="119"/>
      <c r="U90" s="119"/>
      <c r="V90" s="119"/>
      <c r="W90" s="119"/>
      <c r="X90" s="120"/>
      <c r="Y90" s="121"/>
      <c r="Z90" s="121"/>
      <c r="AA90" s="121">
        <v>40</v>
      </c>
      <c r="AB90" s="121">
        <v>8</v>
      </c>
      <c r="AC90" s="121">
        <v>24</v>
      </c>
      <c r="AD90" s="121">
        <v>24</v>
      </c>
      <c r="AE90" s="121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3"/>
      <c r="AT90" s="124"/>
      <c r="AU90" s="132"/>
      <c r="AV90" s="121">
        <v>2</v>
      </c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</row>
    <row r="91" spans="1:96" s="111" customFormat="1" ht="13.5" customHeight="1">
      <c r="A91" s="139">
        <v>82</v>
      </c>
      <c r="B91" s="135"/>
      <c r="D91" s="111" t="s">
        <v>138</v>
      </c>
      <c r="E91" s="111" t="s">
        <v>74</v>
      </c>
      <c r="F91" s="112">
        <v>5</v>
      </c>
      <c r="G91" s="113">
        <v>81</v>
      </c>
      <c r="H91" s="113"/>
      <c r="I91" s="113"/>
      <c r="J91" s="113"/>
      <c r="K91" s="114"/>
      <c r="L91" s="115">
        <f t="shared" si="14"/>
        <v>41195.4</v>
      </c>
      <c r="M91" s="116">
        <f t="shared" si="15"/>
        <v>41202.4</v>
      </c>
      <c r="N91" s="117">
        <f t="shared" si="16"/>
        <v>39356</v>
      </c>
      <c r="O91" s="118">
        <f t="shared" si="17"/>
        <v>41195.4</v>
      </c>
      <c r="P91" s="118">
        <f t="shared" si="18"/>
        <v>39356</v>
      </c>
      <c r="Q91" s="118">
        <f t="shared" si="19"/>
        <v>39356</v>
      </c>
      <c r="R91" s="118">
        <f t="shared" si="20"/>
        <v>39356</v>
      </c>
      <c r="S91" s="135"/>
      <c r="T91" s="119"/>
      <c r="U91" s="119"/>
      <c r="V91" s="119"/>
      <c r="W91" s="119"/>
      <c r="X91" s="120"/>
      <c r="Y91" s="121">
        <v>40</v>
      </c>
      <c r="Z91" s="121"/>
      <c r="AA91" s="121">
        <v>32</v>
      </c>
      <c r="AB91" s="121"/>
      <c r="AC91" s="121"/>
      <c r="AD91" s="121"/>
      <c r="AE91" s="121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3"/>
      <c r="AT91" s="124"/>
      <c r="AU91" s="132"/>
      <c r="AV91" s="121">
        <v>2</v>
      </c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126"/>
      <c r="CF91" s="126"/>
      <c r="CG91" s="127"/>
      <c r="CH91" s="127"/>
      <c r="CI91" s="127"/>
      <c r="CJ91" s="127"/>
      <c r="CK91" s="127"/>
      <c r="CL91" s="127"/>
      <c r="CM91" s="127"/>
      <c r="CN91" s="127"/>
      <c r="CO91" s="127"/>
      <c r="CP91" s="127"/>
      <c r="CQ91" s="127"/>
      <c r="CR91" s="127"/>
    </row>
    <row r="92" spans="1:96" s="111" customFormat="1" ht="13.5" customHeight="1">
      <c r="A92" s="139">
        <v>83</v>
      </c>
      <c r="B92" s="135"/>
      <c r="D92" s="111" t="s">
        <v>139</v>
      </c>
      <c r="E92" s="111" t="s">
        <v>74</v>
      </c>
      <c r="F92" s="112">
        <v>5</v>
      </c>
      <c r="G92" s="113">
        <v>81</v>
      </c>
      <c r="H92" s="113"/>
      <c r="I92" s="113"/>
      <c r="J92" s="113"/>
      <c r="K92" s="114"/>
      <c r="L92" s="115">
        <f t="shared" si="14"/>
        <v>41195.4</v>
      </c>
      <c r="M92" s="116">
        <f t="shared" si="15"/>
        <v>41202.4</v>
      </c>
      <c r="N92" s="117">
        <f t="shared" si="16"/>
        <v>39356</v>
      </c>
      <c r="O92" s="118">
        <f t="shared" si="17"/>
        <v>41195.4</v>
      </c>
      <c r="P92" s="118">
        <f t="shared" si="18"/>
        <v>39356</v>
      </c>
      <c r="Q92" s="118">
        <f t="shared" si="19"/>
        <v>39356</v>
      </c>
      <c r="R92" s="118">
        <f t="shared" si="20"/>
        <v>39356</v>
      </c>
      <c r="S92" s="135"/>
      <c r="T92" s="119"/>
      <c r="U92" s="119"/>
      <c r="V92" s="119"/>
      <c r="W92" s="119"/>
      <c r="X92" s="120"/>
      <c r="Y92" s="121">
        <v>24</v>
      </c>
      <c r="Z92" s="121"/>
      <c r="AA92" s="121">
        <v>32</v>
      </c>
      <c r="AB92" s="121"/>
      <c r="AC92" s="121">
        <v>24</v>
      </c>
      <c r="AD92" s="121"/>
      <c r="AE92" s="121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3"/>
      <c r="AT92" s="124"/>
      <c r="AU92" s="132"/>
      <c r="AV92" s="121">
        <v>2</v>
      </c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6"/>
      <c r="BV92" s="126"/>
      <c r="BW92" s="126"/>
      <c r="BX92" s="126"/>
      <c r="BY92" s="126"/>
      <c r="BZ92" s="126"/>
      <c r="CA92" s="126"/>
      <c r="CB92" s="126"/>
      <c r="CC92" s="126"/>
      <c r="CD92" s="126"/>
      <c r="CE92" s="126"/>
      <c r="CF92" s="126"/>
      <c r="CG92" s="127"/>
      <c r="CH92" s="127"/>
      <c r="CI92" s="127"/>
      <c r="CJ92" s="127"/>
      <c r="CK92" s="127"/>
      <c r="CL92" s="127"/>
      <c r="CM92" s="127"/>
      <c r="CN92" s="127"/>
      <c r="CO92" s="127"/>
      <c r="CP92" s="127"/>
      <c r="CQ92" s="127"/>
      <c r="CR92" s="127"/>
    </row>
    <row r="93" spans="1:96" s="111" customFormat="1" ht="13.5" customHeight="1">
      <c r="A93" s="139">
        <v>84</v>
      </c>
      <c r="B93" s="135"/>
      <c r="D93" s="111" t="s">
        <v>140</v>
      </c>
      <c r="E93" s="111" t="s">
        <v>121</v>
      </c>
      <c r="F93" s="112">
        <v>10</v>
      </c>
      <c r="G93" s="113">
        <v>83</v>
      </c>
      <c r="H93" s="113"/>
      <c r="I93" s="113"/>
      <c r="J93" s="113"/>
      <c r="K93" s="114"/>
      <c r="L93" s="115">
        <f t="shared" si="14"/>
        <v>41202.4</v>
      </c>
      <c r="M93" s="116">
        <f t="shared" si="15"/>
        <v>41216.4</v>
      </c>
      <c r="N93" s="117">
        <f t="shared" si="16"/>
        <v>39356</v>
      </c>
      <c r="O93" s="118">
        <f t="shared" si="17"/>
        <v>41202.4</v>
      </c>
      <c r="P93" s="118">
        <f t="shared" si="18"/>
        <v>39356</v>
      </c>
      <c r="Q93" s="118">
        <f t="shared" si="19"/>
        <v>39356</v>
      </c>
      <c r="R93" s="118">
        <f t="shared" si="20"/>
        <v>39356</v>
      </c>
      <c r="S93" s="135"/>
      <c r="T93" s="119"/>
      <c r="U93" s="119"/>
      <c r="V93" s="119"/>
      <c r="W93" s="119"/>
      <c r="X93" s="120"/>
      <c r="Y93" s="121"/>
      <c r="Z93" s="121"/>
      <c r="AA93" s="121">
        <v>40</v>
      </c>
      <c r="AB93" s="121"/>
      <c r="AC93" s="121"/>
      <c r="AD93" s="121"/>
      <c r="AE93" s="121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3"/>
      <c r="AT93" s="124"/>
      <c r="AU93" s="132"/>
      <c r="AV93" s="121">
        <v>2</v>
      </c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6"/>
      <c r="BV93" s="126"/>
      <c r="BW93" s="126"/>
      <c r="BX93" s="126"/>
      <c r="BY93" s="126"/>
      <c r="BZ93" s="126"/>
      <c r="CA93" s="126"/>
      <c r="CB93" s="126"/>
      <c r="CC93" s="126"/>
      <c r="CD93" s="126"/>
      <c r="CE93" s="126"/>
      <c r="CF93" s="126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</row>
    <row r="94" spans="1:96" s="111" customFormat="1" ht="13.5" customHeight="1">
      <c r="A94" s="139">
        <v>85</v>
      </c>
      <c r="B94" s="135"/>
      <c r="D94" s="111" t="s">
        <v>141</v>
      </c>
      <c r="E94" s="111" t="s">
        <v>74</v>
      </c>
      <c r="F94" s="112">
        <v>5</v>
      </c>
      <c r="G94" s="113">
        <v>84</v>
      </c>
      <c r="H94" s="113">
        <v>75</v>
      </c>
      <c r="I94" s="113">
        <v>90</v>
      </c>
      <c r="J94" s="113"/>
      <c r="K94" s="114"/>
      <c r="L94" s="115">
        <f t="shared" si="14"/>
        <v>41216.4</v>
      </c>
      <c r="M94" s="116">
        <f t="shared" si="15"/>
        <v>41223.4</v>
      </c>
      <c r="N94" s="117">
        <f t="shared" si="16"/>
        <v>39356</v>
      </c>
      <c r="O94" s="118">
        <f t="shared" si="17"/>
        <v>41216.4</v>
      </c>
      <c r="P94" s="118">
        <f t="shared" si="18"/>
        <v>41176.4</v>
      </c>
      <c r="Q94" s="118">
        <f t="shared" si="19"/>
        <v>41183.4</v>
      </c>
      <c r="R94" s="118">
        <f t="shared" si="20"/>
        <v>39356</v>
      </c>
      <c r="S94" s="135"/>
      <c r="T94" s="119"/>
      <c r="U94" s="119"/>
      <c r="V94" s="119"/>
      <c r="W94" s="119"/>
      <c r="X94" s="120"/>
      <c r="Y94" s="121">
        <v>24</v>
      </c>
      <c r="Z94" s="121"/>
      <c r="AA94" s="121">
        <v>24</v>
      </c>
      <c r="AB94" s="121"/>
      <c r="AC94" s="121">
        <v>24</v>
      </c>
      <c r="AD94" s="121"/>
      <c r="AE94" s="121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3"/>
      <c r="AT94" s="124"/>
      <c r="AU94" s="132"/>
      <c r="AV94" s="121">
        <v>2</v>
      </c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26"/>
      <c r="CF94" s="126"/>
      <c r="CG94" s="127"/>
      <c r="CH94" s="127"/>
      <c r="CI94" s="127"/>
      <c r="CJ94" s="127"/>
      <c r="CK94" s="127"/>
      <c r="CL94" s="127"/>
      <c r="CM94" s="127"/>
      <c r="CN94" s="127"/>
      <c r="CO94" s="127"/>
      <c r="CP94" s="127"/>
      <c r="CQ94" s="127"/>
      <c r="CR94" s="127"/>
    </row>
    <row r="95" spans="1:96" s="111" customFormat="1" ht="13.5" customHeight="1">
      <c r="A95" s="139">
        <v>86</v>
      </c>
      <c r="B95" s="135"/>
      <c r="C95"/>
      <c r="D95" s="111" t="s">
        <v>142</v>
      </c>
      <c r="E95" s="111" t="s">
        <v>77</v>
      </c>
      <c r="F95" s="112">
        <v>30</v>
      </c>
      <c r="G95" s="113">
        <v>71</v>
      </c>
      <c r="H95" s="113">
        <v>61</v>
      </c>
      <c r="I95" s="113">
        <v>62</v>
      </c>
      <c r="J95" s="113">
        <v>73</v>
      </c>
      <c r="L95" s="115">
        <f t="shared" si="14"/>
        <v>41264.4</v>
      </c>
      <c r="M95" s="116">
        <f t="shared" si="15"/>
        <v>41306.4</v>
      </c>
      <c r="N95" s="117">
        <f t="shared" si="16"/>
        <v>39356</v>
      </c>
      <c r="O95" s="118">
        <f t="shared" si="17"/>
        <v>41264.4</v>
      </c>
      <c r="P95" s="118">
        <f t="shared" si="18"/>
        <v>41188.4</v>
      </c>
      <c r="Q95" s="118">
        <f t="shared" si="19"/>
        <v>41216.4</v>
      </c>
      <c r="R95" s="118">
        <f t="shared" si="20"/>
        <v>41180.4</v>
      </c>
      <c r="S95" s="135"/>
      <c r="T95" s="119"/>
      <c r="U95" s="119"/>
      <c r="V95" s="119"/>
      <c r="W95" s="119"/>
      <c r="X95" s="120"/>
      <c r="Y95" s="121"/>
      <c r="Z95" s="121"/>
      <c r="AA95" s="121">
        <v>60</v>
      </c>
      <c r="AB95" s="121">
        <v>24</v>
      </c>
      <c r="AC95" s="121"/>
      <c r="AD95" s="121"/>
      <c r="AE95" s="121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3"/>
      <c r="AT95" s="124"/>
      <c r="AU95" s="132"/>
      <c r="AV95" s="121">
        <v>2</v>
      </c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6"/>
      <c r="BV95" s="126"/>
      <c r="BW95" s="126"/>
      <c r="BX95" s="126"/>
      <c r="BY95" s="126"/>
      <c r="BZ95" s="126"/>
      <c r="CA95" s="126"/>
      <c r="CB95" s="126"/>
      <c r="CC95" s="126"/>
      <c r="CD95" s="126"/>
      <c r="CE95" s="126"/>
      <c r="CF95" s="126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</row>
    <row r="96" spans="1:96" s="111" customFormat="1" ht="13.5" customHeight="1">
      <c r="A96" s="139">
        <v>87</v>
      </c>
      <c r="B96" s="109"/>
      <c r="C96"/>
      <c r="D96" s="111" t="s">
        <v>143</v>
      </c>
      <c r="E96" s="111" t="s">
        <v>99</v>
      </c>
      <c r="F96" s="112">
        <v>5</v>
      </c>
      <c r="G96" s="113">
        <v>65</v>
      </c>
      <c r="H96" s="113"/>
      <c r="I96" s="113"/>
      <c r="J96" s="113"/>
      <c r="K96" s="114"/>
      <c r="L96" s="115">
        <f t="shared" si="14"/>
        <v>41180.4</v>
      </c>
      <c r="M96" s="116">
        <f t="shared" si="15"/>
        <v>41187.4</v>
      </c>
      <c r="N96" s="117">
        <f t="shared" si="16"/>
        <v>39356</v>
      </c>
      <c r="O96" s="118">
        <f t="shared" si="17"/>
        <v>41180.4</v>
      </c>
      <c r="P96" s="118">
        <f t="shared" si="18"/>
        <v>39356</v>
      </c>
      <c r="Q96" s="118">
        <f t="shared" si="19"/>
        <v>39356</v>
      </c>
      <c r="R96" s="118">
        <f t="shared" si="20"/>
        <v>39356</v>
      </c>
      <c r="S96" s="135"/>
      <c r="T96" s="119"/>
      <c r="U96" s="119"/>
      <c r="V96" s="119"/>
      <c r="W96" s="119"/>
      <c r="X96" s="120"/>
      <c r="Y96" s="121"/>
      <c r="Z96" s="121"/>
      <c r="AA96" s="121">
        <v>8</v>
      </c>
      <c r="AB96" s="121">
        <v>40</v>
      </c>
      <c r="AC96" s="121"/>
      <c r="AD96" s="121"/>
      <c r="AE96" s="121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3"/>
      <c r="AT96" s="124"/>
      <c r="AU96" s="132"/>
      <c r="AV96" s="121">
        <v>2</v>
      </c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6"/>
      <c r="BV96" s="126"/>
      <c r="BW96" s="126"/>
      <c r="BX96" s="126"/>
      <c r="BY96" s="126"/>
      <c r="BZ96" s="126"/>
      <c r="CA96" s="126"/>
      <c r="CB96" s="126"/>
      <c r="CC96" s="126"/>
      <c r="CD96" s="126"/>
      <c r="CE96" s="126"/>
      <c r="CF96" s="126"/>
      <c r="CG96" s="127"/>
      <c r="CH96" s="127"/>
      <c r="CI96" s="127"/>
      <c r="CJ96" s="127"/>
      <c r="CK96" s="127"/>
      <c r="CL96" s="127"/>
      <c r="CM96" s="127"/>
      <c r="CN96" s="127"/>
      <c r="CO96" s="127"/>
      <c r="CP96" s="127"/>
      <c r="CQ96" s="127"/>
      <c r="CR96" s="127"/>
    </row>
    <row r="97" spans="1:96" s="111" customFormat="1" ht="13.5" customHeight="1">
      <c r="A97" s="139">
        <v>88</v>
      </c>
      <c r="B97" s="109"/>
      <c r="C97"/>
      <c r="D97" s="111" t="s">
        <v>144</v>
      </c>
      <c r="E97" s="111" t="s">
        <v>99</v>
      </c>
      <c r="F97" s="112">
        <v>5</v>
      </c>
      <c r="G97" s="113">
        <v>87</v>
      </c>
      <c r="H97" s="113">
        <v>72</v>
      </c>
      <c r="I97" s="113"/>
      <c r="J97" s="113"/>
      <c r="K97" s="114"/>
      <c r="L97" s="115">
        <f t="shared" si="14"/>
        <v>41201.4</v>
      </c>
      <c r="M97" s="116">
        <f t="shared" si="15"/>
        <v>41208.4</v>
      </c>
      <c r="N97" s="117">
        <f t="shared" si="16"/>
        <v>39356</v>
      </c>
      <c r="O97" s="118">
        <f t="shared" si="17"/>
        <v>41187.4</v>
      </c>
      <c r="P97" s="118">
        <f t="shared" si="18"/>
        <v>41201.4</v>
      </c>
      <c r="Q97" s="118">
        <f t="shared" si="19"/>
        <v>39356</v>
      </c>
      <c r="R97" s="118">
        <f t="shared" si="20"/>
        <v>39356</v>
      </c>
      <c r="S97" s="135"/>
      <c r="T97" s="119"/>
      <c r="U97" s="119"/>
      <c r="V97" s="119"/>
      <c r="W97" s="119"/>
      <c r="X97" s="120"/>
      <c r="Y97" s="121"/>
      <c r="Z97" s="121"/>
      <c r="AA97" s="121">
        <v>8</v>
      </c>
      <c r="AB97" s="121">
        <v>24</v>
      </c>
      <c r="AC97" s="121"/>
      <c r="AD97" s="121"/>
      <c r="AE97" s="121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3"/>
      <c r="AT97" s="124"/>
      <c r="AU97" s="132"/>
      <c r="AV97" s="121">
        <v>2</v>
      </c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6"/>
      <c r="BV97" s="126"/>
      <c r="BW97" s="126"/>
      <c r="BX97" s="126"/>
      <c r="BY97" s="126"/>
      <c r="BZ97" s="126"/>
      <c r="CA97" s="126"/>
      <c r="CB97" s="126"/>
      <c r="CC97" s="126"/>
      <c r="CD97" s="126"/>
      <c r="CE97" s="126"/>
      <c r="CF97" s="126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</row>
    <row r="98" spans="1:96" s="111" customFormat="1" ht="13.5" customHeight="1">
      <c r="A98" s="139">
        <v>89</v>
      </c>
      <c r="B98" s="109"/>
      <c r="C98"/>
      <c r="D98" s="111" t="s">
        <v>145</v>
      </c>
      <c r="E98" s="111" t="s">
        <v>146</v>
      </c>
      <c r="F98" s="112">
        <v>5</v>
      </c>
      <c r="G98" s="113">
        <v>74</v>
      </c>
      <c r="H98" s="113"/>
      <c r="I98" s="113"/>
      <c r="J98" s="113"/>
      <c r="K98" s="114"/>
      <c r="L98" s="115">
        <f t="shared" si="14"/>
        <v>41099.4</v>
      </c>
      <c r="M98" s="116">
        <f t="shared" si="15"/>
        <v>41106.4</v>
      </c>
      <c r="N98" s="117">
        <f t="shared" si="16"/>
        <v>39356</v>
      </c>
      <c r="O98" s="118">
        <f t="shared" si="17"/>
        <v>41099.4</v>
      </c>
      <c r="P98" s="118">
        <f t="shared" si="18"/>
        <v>39356</v>
      </c>
      <c r="Q98" s="118">
        <f t="shared" si="19"/>
        <v>39356</v>
      </c>
      <c r="R98" s="118">
        <f t="shared" si="20"/>
        <v>39356</v>
      </c>
      <c r="S98" s="135"/>
      <c r="T98" s="119"/>
      <c r="U98" s="119"/>
      <c r="V98" s="119"/>
      <c r="W98" s="119"/>
      <c r="X98" s="120"/>
      <c r="Y98" s="121"/>
      <c r="Z98" s="121"/>
      <c r="AA98" s="121">
        <v>24</v>
      </c>
      <c r="AB98" s="121">
        <v>16</v>
      </c>
      <c r="AC98" s="121"/>
      <c r="AD98" s="121"/>
      <c r="AE98" s="121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3"/>
      <c r="AT98" s="124"/>
      <c r="AU98" s="132"/>
      <c r="AV98" s="121">
        <v>2</v>
      </c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7"/>
      <c r="BJ98" s="127"/>
      <c r="BK98" s="127"/>
      <c r="BL98" s="127"/>
      <c r="BM98" s="127"/>
      <c r="BN98" s="127"/>
      <c r="BO98" s="127"/>
      <c r="BP98" s="127"/>
      <c r="BQ98" s="127"/>
      <c r="BR98" s="127"/>
      <c r="BS98" s="127"/>
      <c r="BT98" s="127"/>
      <c r="BU98" s="126"/>
      <c r="BV98" s="126"/>
      <c r="BW98" s="126"/>
      <c r="BX98" s="126"/>
      <c r="BY98" s="126"/>
      <c r="BZ98" s="126"/>
      <c r="CA98" s="126"/>
      <c r="CB98" s="126"/>
      <c r="CC98" s="126"/>
      <c r="CD98" s="126"/>
      <c r="CE98" s="126"/>
      <c r="CF98" s="126"/>
      <c r="CG98" s="127"/>
      <c r="CH98" s="127"/>
      <c r="CI98" s="127"/>
      <c r="CJ98" s="127"/>
      <c r="CK98" s="127"/>
      <c r="CL98" s="127"/>
      <c r="CM98" s="127"/>
      <c r="CN98" s="127"/>
      <c r="CO98" s="127"/>
      <c r="CP98" s="127"/>
      <c r="CQ98" s="127"/>
      <c r="CR98" s="127"/>
    </row>
    <row r="99" spans="1:96" s="111" customFormat="1" ht="13.5" customHeight="1">
      <c r="A99" s="139">
        <v>90</v>
      </c>
      <c r="B99" s="109"/>
      <c r="D99" s="111" t="s">
        <v>147</v>
      </c>
      <c r="E99" s="111" t="s">
        <v>91</v>
      </c>
      <c r="F99" s="112">
        <v>5</v>
      </c>
      <c r="G99" s="113">
        <v>75</v>
      </c>
      <c r="H99" s="113"/>
      <c r="I99" s="113"/>
      <c r="J99" s="113"/>
      <c r="K99" s="114"/>
      <c r="L99" s="115">
        <f t="shared" si="14"/>
        <v>41176.4</v>
      </c>
      <c r="M99" s="116">
        <f t="shared" si="15"/>
        <v>41183.4</v>
      </c>
      <c r="N99" s="117">
        <f t="shared" si="16"/>
        <v>39356</v>
      </c>
      <c r="O99" s="118">
        <f t="shared" si="17"/>
        <v>41176.4</v>
      </c>
      <c r="P99" s="118">
        <f t="shared" si="18"/>
        <v>39356</v>
      </c>
      <c r="Q99" s="118">
        <f t="shared" si="19"/>
        <v>39356</v>
      </c>
      <c r="R99" s="118">
        <f t="shared" si="20"/>
        <v>39356</v>
      </c>
      <c r="S99" s="135"/>
      <c r="T99" s="119"/>
      <c r="U99" s="119"/>
      <c r="V99" s="119"/>
      <c r="W99" s="119"/>
      <c r="X99" s="120"/>
      <c r="Y99" s="121"/>
      <c r="Z99" s="121"/>
      <c r="AA99" s="121">
        <v>60</v>
      </c>
      <c r="AB99" s="121">
        <v>40</v>
      </c>
      <c r="AC99" s="121"/>
      <c r="AD99" s="121"/>
      <c r="AE99" s="121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3"/>
      <c r="AT99" s="124"/>
      <c r="AU99" s="132"/>
      <c r="AV99" s="121">
        <v>2</v>
      </c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6"/>
      <c r="CF99" s="126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</row>
    <row r="100" spans="1:96" s="111" customFormat="1" ht="13.5" customHeight="1">
      <c r="A100" s="139">
        <v>91</v>
      </c>
      <c r="B100" s="109"/>
      <c r="F100" s="112"/>
      <c r="G100" s="113"/>
      <c r="H100" s="113"/>
      <c r="I100" s="113"/>
      <c r="J100" s="113"/>
      <c r="K100" s="114"/>
      <c r="L100" s="115">
        <f t="shared" si="14"/>
      </c>
      <c r="M100" s="116">
        <f t="shared" si="15"/>
      </c>
      <c r="N100" s="117">
        <f t="shared" si="16"/>
        <v>39356</v>
      </c>
      <c r="O100" s="118">
        <f t="shared" si="17"/>
        <v>39356</v>
      </c>
      <c r="P100" s="118">
        <f t="shared" si="18"/>
        <v>39356</v>
      </c>
      <c r="Q100" s="118">
        <f t="shared" si="19"/>
        <v>39356</v>
      </c>
      <c r="R100" s="118">
        <f t="shared" si="20"/>
        <v>39356</v>
      </c>
      <c r="S100" s="135"/>
      <c r="T100" s="119"/>
      <c r="U100" s="119"/>
      <c r="V100" s="119"/>
      <c r="W100" s="119"/>
      <c r="X100" s="120"/>
      <c r="Y100" s="121"/>
      <c r="Z100" s="121"/>
      <c r="AA100" s="121"/>
      <c r="AB100" s="121"/>
      <c r="AC100" s="121"/>
      <c r="AD100" s="121"/>
      <c r="AE100" s="121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3"/>
      <c r="AT100" s="124"/>
      <c r="AU100" s="132"/>
      <c r="AV100" s="121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6"/>
      <c r="BV100" s="126"/>
      <c r="BW100" s="126"/>
      <c r="BX100" s="126"/>
      <c r="BY100" s="126"/>
      <c r="BZ100" s="126"/>
      <c r="CA100" s="126"/>
      <c r="CB100" s="126"/>
      <c r="CC100" s="126"/>
      <c r="CD100" s="126"/>
      <c r="CE100" s="126"/>
      <c r="CF100" s="126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</row>
    <row r="101" spans="1:96" s="111" customFormat="1" ht="13.5" customHeight="1">
      <c r="A101" s="139">
        <v>92</v>
      </c>
      <c r="B101" s="109"/>
      <c r="C101" s="137"/>
      <c r="D101" s="137" t="s">
        <v>148</v>
      </c>
      <c r="E101" s="137" t="s">
        <v>69</v>
      </c>
      <c r="F101" s="112">
        <v>1</v>
      </c>
      <c r="G101" s="113"/>
      <c r="H101" s="113"/>
      <c r="I101" s="113"/>
      <c r="J101" s="113"/>
      <c r="K101" s="114">
        <v>41306</v>
      </c>
      <c r="L101" s="115">
        <f t="shared" si="14"/>
        <v>41306</v>
      </c>
      <c r="M101" s="116">
        <f t="shared" si="15"/>
        <v>41307.4</v>
      </c>
      <c r="N101" s="117">
        <f t="shared" si="16"/>
        <v>41306</v>
      </c>
      <c r="O101" s="118">
        <f t="shared" si="17"/>
        <v>39356</v>
      </c>
      <c r="P101" s="118">
        <f t="shared" si="18"/>
        <v>39356</v>
      </c>
      <c r="Q101" s="118">
        <f t="shared" si="19"/>
        <v>39356</v>
      </c>
      <c r="R101" s="118">
        <f t="shared" si="20"/>
        <v>39356</v>
      </c>
      <c r="S101" s="135"/>
      <c r="T101" s="119"/>
      <c r="U101" s="119"/>
      <c r="V101" s="119"/>
      <c r="W101" s="119"/>
      <c r="X101" s="120"/>
      <c r="Y101" s="121"/>
      <c r="Z101" s="121"/>
      <c r="AA101" s="121">
        <v>1</v>
      </c>
      <c r="AB101" s="121"/>
      <c r="AC101" s="121"/>
      <c r="AD101" s="121"/>
      <c r="AE101" s="121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3"/>
      <c r="AT101" s="124"/>
      <c r="AU101" s="132"/>
      <c r="AV101" s="121">
        <v>3</v>
      </c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6"/>
      <c r="BV101" s="126"/>
      <c r="BW101" s="126"/>
      <c r="BX101" s="126"/>
      <c r="BY101" s="126"/>
      <c r="BZ101" s="126"/>
      <c r="CA101" s="126"/>
      <c r="CB101" s="126"/>
      <c r="CC101" s="126"/>
      <c r="CD101" s="126"/>
      <c r="CE101" s="126"/>
      <c r="CF101" s="126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</row>
    <row r="102" spans="1:96" s="111" customFormat="1" ht="13.5" customHeight="1">
      <c r="A102" s="139">
        <v>93</v>
      </c>
      <c r="B102" s="109"/>
      <c r="C102" s="135"/>
      <c r="D102" s="135"/>
      <c r="E102" s="135"/>
      <c r="F102" s="141"/>
      <c r="G102" s="142"/>
      <c r="H102" s="142"/>
      <c r="I102" s="142"/>
      <c r="J102" s="142"/>
      <c r="K102" s="143"/>
      <c r="L102" s="115">
        <f t="shared" si="14"/>
      </c>
      <c r="M102" s="116">
        <f t="shared" si="15"/>
      </c>
      <c r="N102" s="117">
        <f t="shared" si="16"/>
        <v>39356</v>
      </c>
      <c r="O102" s="118">
        <f t="shared" si="17"/>
        <v>39356</v>
      </c>
      <c r="P102" s="118">
        <f t="shared" si="18"/>
        <v>39356</v>
      </c>
      <c r="Q102" s="118">
        <f t="shared" si="19"/>
        <v>39356</v>
      </c>
      <c r="R102" s="118">
        <f t="shared" si="20"/>
        <v>39356</v>
      </c>
      <c r="S102" s="135"/>
      <c r="T102" s="119"/>
      <c r="U102" s="119"/>
      <c r="V102" s="119"/>
      <c r="W102" s="119"/>
      <c r="X102" s="120"/>
      <c r="Y102" s="121"/>
      <c r="Z102" s="121"/>
      <c r="AA102" s="121"/>
      <c r="AB102" s="121"/>
      <c r="AC102" s="121"/>
      <c r="AD102" s="121"/>
      <c r="AE102" s="121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3"/>
      <c r="AT102" s="124"/>
      <c r="AU102" s="132"/>
      <c r="AV102" s="144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6"/>
      <c r="BV102" s="126"/>
      <c r="BW102" s="126"/>
      <c r="BX102" s="126"/>
      <c r="BY102" s="126"/>
      <c r="BZ102" s="126"/>
      <c r="CA102" s="126"/>
      <c r="CB102" s="126"/>
      <c r="CC102" s="126"/>
      <c r="CD102" s="126"/>
      <c r="CE102" s="126"/>
      <c r="CF102" s="126"/>
      <c r="CG102" s="127"/>
      <c r="CH102" s="127"/>
      <c r="CI102" s="127"/>
      <c r="CJ102" s="127"/>
      <c r="CK102" s="127"/>
      <c r="CL102" s="127"/>
      <c r="CM102" s="127"/>
      <c r="CN102" s="127"/>
      <c r="CO102" s="127"/>
      <c r="CP102" s="127"/>
      <c r="CQ102" s="127"/>
      <c r="CR102" s="127"/>
    </row>
    <row r="103" spans="1:96" s="111" customFormat="1" ht="13.5" customHeight="1">
      <c r="A103" s="139">
        <v>94</v>
      </c>
      <c r="B103" s="109"/>
      <c r="C103" s="135"/>
      <c r="D103" s="135"/>
      <c r="E103" s="135"/>
      <c r="F103" s="141"/>
      <c r="G103" s="142"/>
      <c r="H103" s="142"/>
      <c r="I103" s="142"/>
      <c r="J103" s="142"/>
      <c r="K103" s="143"/>
      <c r="L103" s="115">
        <f t="shared" si="14"/>
      </c>
      <c r="M103" s="116">
        <f t="shared" si="15"/>
      </c>
      <c r="N103" s="117">
        <f t="shared" si="16"/>
        <v>39356</v>
      </c>
      <c r="O103" s="118">
        <f t="shared" si="17"/>
        <v>39356</v>
      </c>
      <c r="P103" s="118">
        <f t="shared" si="18"/>
        <v>39356</v>
      </c>
      <c r="Q103" s="118">
        <f t="shared" si="19"/>
        <v>39356</v>
      </c>
      <c r="R103" s="118">
        <f t="shared" si="20"/>
        <v>39356</v>
      </c>
      <c r="S103" s="135"/>
      <c r="T103" s="145"/>
      <c r="U103" s="145"/>
      <c r="V103" s="145"/>
      <c r="W103" s="145"/>
      <c r="X103" s="146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3"/>
      <c r="AT103" s="124"/>
      <c r="AU103" s="132"/>
      <c r="AV103" s="144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6"/>
      <c r="BV103" s="126"/>
      <c r="BW103" s="126"/>
      <c r="BX103" s="126"/>
      <c r="BY103" s="126"/>
      <c r="BZ103" s="126"/>
      <c r="CA103" s="126"/>
      <c r="CB103" s="126"/>
      <c r="CC103" s="126"/>
      <c r="CD103" s="126"/>
      <c r="CE103" s="126"/>
      <c r="CF103" s="126"/>
      <c r="CG103" s="127"/>
      <c r="CH103" s="127"/>
      <c r="CI103" s="127"/>
      <c r="CJ103" s="127"/>
      <c r="CK103" s="127"/>
      <c r="CL103" s="127"/>
      <c r="CM103" s="127"/>
      <c r="CN103" s="127"/>
      <c r="CO103" s="127"/>
      <c r="CP103" s="127"/>
      <c r="CQ103" s="127"/>
      <c r="CR103" s="127"/>
    </row>
    <row r="104" spans="1:96" s="111" customFormat="1" ht="13.5" customHeight="1">
      <c r="A104" s="139">
        <v>95</v>
      </c>
      <c r="B104" s="109"/>
      <c r="C104" s="135"/>
      <c r="D104" s="135"/>
      <c r="E104" s="135"/>
      <c r="F104" s="141"/>
      <c r="G104" s="142"/>
      <c r="H104" s="142"/>
      <c r="I104" s="142"/>
      <c r="J104" s="142"/>
      <c r="K104" s="143"/>
      <c r="L104" s="115">
        <f t="shared" si="14"/>
      </c>
      <c r="M104" s="116">
        <f t="shared" si="15"/>
      </c>
      <c r="N104" s="117">
        <f t="shared" si="16"/>
        <v>39356</v>
      </c>
      <c r="O104" s="118">
        <f t="shared" si="17"/>
        <v>39356</v>
      </c>
      <c r="P104" s="118">
        <f t="shared" si="18"/>
        <v>39356</v>
      </c>
      <c r="Q104" s="118">
        <f t="shared" si="19"/>
        <v>39356</v>
      </c>
      <c r="R104" s="118">
        <f t="shared" si="20"/>
        <v>39356</v>
      </c>
      <c r="S104" s="135"/>
      <c r="T104" s="145"/>
      <c r="U104" s="145"/>
      <c r="V104" s="145"/>
      <c r="W104" s="145"/>
      <c r="X104" s="146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3"/>
      <c r="AT104" s="124"/>
      <c r="AU104" s="132"/>
      <c r="AV104" s="144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7"/>
      <c r="BJ104" s="127"/>
      <c r="BK104" s="127"/>
      <c r="BL104" s="127"/>
      <c r="BM104" s="127"/>
      <c r="BN104" s="127"/>
      <c r="BO104" s="127"/>
      <c r="BP104" s="127"/>
      <c r="BQ104" s="127"/>
      <c r="BR104" s="127"/>
      <c r="BS104" s="127"/>
      <c r="BT104" s="127"/>
      <c r="BU104" s="126"/>
      <c r="BV104" s="126"/>
      <c r="BW104" s="126"/>
      <c r="BX104" s="126"/>
      <c r="BY104" s="126"/>
      <c r="BZ104" s="126"/>
      <c r="CA104" s="126"/>
      <c r="CB104" s="126"/>
      <c r="CC104" s="126"/>
      <c r="CD104" s="126"/>
      <c r="CE104" s="126"/>
      <c r="CF104" s="126"/>
      <c r="CG104" s="127"/>
      <c r="CH104" s="127"/>
      <c r="CI104" s="127"/>
      <c r="CJ104" s="127"/>
      <c r="CK104" s="127"/>
      <c r="CL104" s="127"/>
      <c r="CM104" s="127"/>
      <c r="CN104" s="127"/>
      <c r="CO104" s="127"/>
      <c r="CP104" s="127"/>
      <c r="CQ104" s="127"/>
      <c r="CR104" s="127"/>
    </row>
    <row r="105" spans="1:96" s="111" customFormat="1" ht="13.5" customHeight="1">
      <c r="A105" s="139">
        <v>96</v>
      </c>
      <c r="B105" s="109"/>
      <c r="C105" s="135"/>
      <c r="D105" s="135"/>
      <c r="E105" s="135"/>
      <c r="F105" s="141"/>
      <c r="G105" s="142"/>
      <c r="H105" s="142"/>
      <c r="I105" s="142"/>
      <c r="J105" s="142"/>
      <c r="K105" s="143"/>
      <c r="L105" s="115">
        <f t="shared" si="14"/>
      </c>
      <c r="M105" s="116">
        <f t="shared" si="15"/>
      </c>
      <c r="N105" s="117">
        <f t="shared" si="16"/>
        <v>39356</v>
      </c>
      <c r="O105" s="118">
        <f t="shared" si="17"/>
        <v>39356</v>
      </c>
      <c r="P105" s="118">
        <f t="shared" si="18"/>
        <v>39356</v>
      </c>
      <c r="Q105" s="118">
        <f t="shared" si="19"/>
        <v>39356</v>
      </c>
      <c r="R105" s="118">
        <f t="shared" si="20"/>
        <v>39356</v>
      </c>
      <c r="S105" s="135"/>
      <c r="T105" s="145"/>
      <c r="U105" s="145"/>
      <c r="V105" s="145"/>
      <c r="W105" s="145"/>
      <c r="X105" s="146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3"/>
      <c r="AT105" s="124"/>
      <c r="AU105" s="132"/>
      <c r="AV105" s="144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27"/>
      <c r="BT105" s="127"/>
      <c r="BU105" s="126"/>
      <c r="BV105" s="126"/>
      <c r="BW105" s="126"/>
      <c r="BX105" s="126"/>
      <c r="BY105" s="126"/>
      <c r="BZ105" s="126"/>
      <c r="CA105" s="126"/>
      <c r="CB105" s="126"/>
      <c r="CC105" s="126"/>
      <c r="CD105" s="126"/>
      <c r="CE105" s="126"/>
      <c r="CF105" s="126"/>
      <c r="CG105" s="127"/>
      <c r="CH105" s="127"/>
      <c r="CI105" s="127"/>
      <c r="CJ105" s="127"/>
      <c r="CK105" s="127"/>
      <c r="CL105" s="127"/>
      <c r="CM105" s="127"/>
      <c r="CN105" s="127"/>
      <c r="CO105" s="127"/>
      <c r="CP105" s="127"/>
      <c r="CQ105" s="127"/>
      <c r="CR105" s="127"/>
    </row>
    <row r="106" spans="1:96" s="111" customFormat="1" ht="13.5" customHeight="1">
      <c r="A106" s="139">
        <v>97</v>
      </c>
      <c r="B106" s="109"/>
      <c r="C106" s="135"/>
      <c r="D106" s="135"/>
      <c r="E106" s="135"/>
      <c r="F106" s="141"/>
      <c r="G106" s="142"/>
      <c r="H106" s="142"/>
      <c r="I106" s="142"/>
      <c r="J106" s="142"/>
      <c r="K106" s="143"/>
      <c r="L106" s="115">
        <f t="shared" si="14"/>
      </c>
      <c r="M106" s="116">
        <f>IF(F106="","",+L106+(F106*7/5))</f>
      </c>
      <c r="N106" s="117">
        <f t="shared" si="16"/>
        <v>39356</v>
      </c>
      <c r="O106" s="118">
        <f t="shared" si="17"/>
        <v>39356</v>
      </c>
      <c r="P106" s="118">
        <f t="shared" si="18"/>
        <v>39356</v>
      </c>
      <c r="Q106" s="118">
        <f t="shared" si="19"/>
        <v>39356</v>
      </c>
      <c r="R106" s="118">
        <f t="shared" si="20"/>
        <v>39356</v>
      </c>
      <c r="S106" s="135"/>
      <c r="T106" s="145"/>
      <c r="U106" s="145"/>
      <c r="V106" s="145"/>
      <c r="W106" s="145"/>
      <c r="X106" s="146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3"/>
      <c r="AT106" s="124"/>
      <c r="AU106" s="132"/>
      <c r="AV106" s="144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6"/>
      <c r="BV106" s="126"/>
      <c r="BW106" s="126"/>
      <c r="BX106" s="126"/>
      <c r="BY106" s="126"/>
      <c r="BZ106" s="126"/>
      <c r="CA106" s="126"/>
      <c r="CB106" s="126"/>
      <c r="CC106" s="126"/>
      <c r="CD106" s="126"/>
      <c r="CE106" s="126"/>
      <c r="CF106" s="126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</row>
    <row r="107" spans="1:96" s="111" customFormat="1" ht="13.5" customHeight="1">
      <c r="A107" s="139">
        <v>98</v>
      </c>
      <c r="B107" s="109"/>
      <c r="C107" s="135"/>
      <c r="D107" s="135"/>
      <c r="E107" s="135"/>
      <c r="F107" s="141"/>
      <c r="G107" s="142"/>
      <c r="H107" s="142"/>
      <c r="I107" s="142"/>
      <c r="J107" s="142"/>
      <c r="K107" s="143"/>
      <c r="L107" s="115">
        <f t="shared" si="14"/>
      </c>
      <c r="M107" s="116">
        <f>IF(F107="","",+L107+(F107*7/5))</f>
      </c>
      <c r="N107" s="117">
        <f t="shared" si="16"/>
        <v>39356</v>
      </c>
      <c r="O107" s="118">
        <f t="shared" si="17"/>
        <v>39356</v>
      </c>
      <c r="P107" s="118">
        <f t="shared" si="18"/>
        <v>39356</v>
      </c>
      <c r="Q107" s="118">
        <f t="shared" si="19"/>
        <v>39356</v>
      </c>
      <c r="R107" s="118">
        <f t="shared" si="20"/>
        <v>39356</v>
      </c>
      <c r="S107" s="135"/>
      <c r="T107" s="145"/>
      <c r="U107" s="145"/>
      <c r="V107" s="145"/>
      <c r="W107" s="145"/>
      <c r="X107" s="146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3"/>
      <c r="AT107" s="124"/>
      <c r="AU107" s="132"/>
      <c r="AV107" s="144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7"/>
      <c r="BJ107" s="127"/>
      <c r="BK107" s="127"/>
      <c r="BL107" s="127"/>
      <c r="BM107" s="127"/>
      <c r="BN107" s="127"/>
      <c r="BO107" s="127"/>
      <c r="BP107" s="127"/>
      <c r="BQ107" s="127"/>
      <c r="BR107" s="127"/>
      <c r="BS107" s="127"/>
      <c r="BT107" s="127"/>
      <c r="BU107" s="126"/>
      <c r="BV107" s="126"/>
      <c r="BW107" s="126"/>
      <c r="BX107" s="126"/>
      <c r="BY107" s="126"/>
      <c r="BZ107" s="126"/>
      <c r="CA107" s="126"/>
      <c r="CB107" s="126"/>
      <c r="CC107" s="126"/>
      <c r="CD107" s="126"/>
      <c r="CE107" s="126"/>
      <c r="CF107" s="126"/>
      <c r="CG107" s="127"/>
      <c r="CH107" s="127"/>
      <c r="CI107" s="127"/>
      <c r="CJ107" s="127"/>
      <c r="CK107" s="127"/>
      <c r="CL107" s="127"/>
      <c r="CM107" s="127"/>
      <c r="CN107" s="127"/>
      <c r="CO107" s="127"/>
      <c r="CP107" s="127"/>
      <c r="CQ107" s="127"/>
      <c r="CR107" s="127"/>
    </row>
    <row r="108" spans="1:96" s="111" customFormat="1" ht="13.5" customHeight="1">
      <c r="A108" s="139">
        <v>99</v>
      </c>
      <c r="B108" s="135"/>
      <c r="C108" s="135"/>
      <c r="D108" s="135"/>
      <c r="E108" s="135"/>
      <c r="F108" s="141"/>
      <c r="G108" s="142"/>
      <c r="H108" s="142"/>
      <c r="I108" s="142"/>
      <c r="J108" s="142"/>
      <c r="K108" s="143"/>
      <c r="L108" s="115">
        <f t="shared" si="14"/>
      </c>
      <c r="M108" s="116">
        <f>IF(F108="","",+L108+(F108*7/5))</f>
      </c>
      <c r="N108" s="117">
        <f t="shared" si="16"/>
        <v>39356</v>
      </c>
      <c r="O108" s="118">
        <f t="shared" si="17"/>
        <v>39356</v>
      </c>
      <c r="P108" s="118">
        <f t="shared" si="18"/>
        <v>39356</v>
      </c>
      <c r="Q108" s="118">
        <f t="shared" si="19"/>
        <v>39356</v>
      </c>
      <c r="R108" s="118">
        <f t="shared" si="20"/>
        <v>39356</v>
      </c>
      <c r="S108" s="135"/>
      <c r="T108" s="145"/>
      <c r="U108" s="145"/>
      <c r="V108" s="145"/>
      <c r="W108" s="145"/>
      <c r="X108" s="146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3"/>
      <c r="AT108" s="124"/>
      <c r="AU108" s="132"/>
      <c r="AV108" s="144"/>
      <c r="AW108" s="126"/>
      <c r="AX108" s="126"/>
      <c r="AY108" s="126"/>
      <c r="AZ108" s="126"/>
      <c r="BA108" s="126"/>
      <c r="BB108" s="126"/>
      <c r="BC108" s="126"/>
      <c r="BD108" s="126"/>
      <c r="BE108" s="126"/>
      <c r="BF108" s="126"/>
      <c r="BG108" s="126"/>
      <c r="BH108" s="126"/>
      <c r="BI108" s="127"/>
      <c r="BJ108" s="127"/>
      <c r="BK108" s="127"/>
      <c r="BL108" s="127"/>
      <c r="BM108" s="127"/>
      <c r="BN108" s="127"/>
      <c r="BO108" s="127"/>
      <c r="BP108" s="127"/>
      <c r="BQ108" s="127"/>
      <c r="BR108" s="127"/>
      <c r="BS108" s="127"/>
      <c r="BT108" s="127"/>
      <c r="BU108" s="126"/>
      <c r="BV108" s="126"/>
      <c r="BW108" s="126"/>
      <c r="BX108" s="126"/>
      <c r="BY108" s="126"/>
      <c r="BZ108" s="126"/>
      <c r="CA108" s="126"/>
      <c r="CB108" s="126"/>
      <c r="CC108" s="126"/>
      <c r="CD108" s="126"/>
      <c r="CE108" s="126"/>
      <c r="CF108" s="126"/>
      <c r="CG108" s="127"/>
      <c r="CH108" s="127"/>
      <c r="CI108" s="127"/>
      <c r="CJ108" s="127"/>
      <c r="CK108" s="127"/>
      <c r="CL108" s="127"/>
      <c r="CM108" s="127"/>
      <c r="CN108" s="127"/>
      <c r="CO108" s="127"/>
      <c r="CP108" s="127"/>
      <c r="CQ108" s="127"/>
      <c r="CR108" s="127"/>
    </row>
    <row r="109" spans="1:96" s="111" customFormat="1" ht="7.5" customHeight="1">
      <c r="A109" s="139">
        <v>142</v>
      </c>
      <c r="B109" s="109"/>
      <c r="C109" s="135"/>
      <c r="D109" s="135"/>
      <c r="E109" s="135"/>
      <c r="F109" s="141"/>
      <c r="G109" s="142"/>
      <c r="H109" s="142"/>
      <c r="I109" s="142"/>
      <c r="J109" s="142"/>
      <c r="K109" s="143"/>
      <c r="L109" s="115">
        <f t="shared" si="14"/>
      </c>
      <c r="M109" s="116">
        <f>IF(F109="","",+L109+(F109*7/5))</f>
      </c>
      <c r="N109" s="117">
        <f t="shared" si="16"/>
        <v>39356</v>
      </c>
      <c r="O109" s="118">
        <f t="shared" si="17"/>
        <v>39356</v>
      </c>
      <c r="P109" s="118">
        <f t="shared" si="18"/>
        <v>39356</v>
      </c>
      <c r="Q109" s="118">
        <f t="shared" si="19"/>
        <v>39356</v>
      </c>
      <c r="R109" s="118">
        <f t="shared" si="20"/>
        <v>39356</v>
      </c>
      <c r="S109" s="135"/>
      <c r="T109" s="145"/>
      <c r="U109" s="145"/>
      <c r="V109" s="145"/>
      <c r="W109" s="145"/>
      <c r="X109" s="146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3"/>
      <c r="AT109" s="124"/>
      <c r="AU109" s="132"/>
      <c r="AV109" s="144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/>
      <c r="BI109" s="127"/>
      <c r="BJ109" s="127"/>
      <c r="BK109" s="127"/>
      <c r="BL109" s="127"/>
      <c r="BM109" s="127"/>
      <c r="BN109" s="127"/>
      <c r="BO109" s="127"/>
      <c r="BP109" s="127"/>
      <c r="BQ109" s="127"/>
      <c r="BR109" s="127"/>
      <c r="BS109" s="127"/>
      <c r="BT109" s="127"/>
      <c r="BU109" s="126"/>
      <c r="BV109" s="126"/>
      <c r="BW109" s="126"/>
      <c r="BX109" s="126"/>
      <c r="BY109" s="126"/>
      <c r="BZ109" s="126"/>
      <c r="CA109" s="126"/>
      <c r="CB109" s="126"/>
      <c r="CC109" s="126"/>
      <c r="CD109" s="126"/>
      <c r="CE109" s="126"/>
      <c r="CF109" s="126"/>
      <c r="CG109" s="127"/>
      <c r="CH109" s="127"/>
      <c r="CI109" s="127"/>
      <c r="CJ109" s="127"/>
      <c r="CK109" s="127"/>
      <c r="CL109" s="127"/>
      <c r="CM109" s="127"/>
      <c r="CN109" s="127"/>
      <c r="CO109" s="127"/>
      <c r="CP109" s="127"/>
      <c r="CQ109" s="127"/>
      <c r="CR109" s="127"/>
    </row>
    <row r="110" spans="1:96" s="57" customFormat="1" ht="14.25">
      <c r="A110" s="147"/>
      <c r="B110" s="147"/>
      <c r="C110" s="147"/>
      <c r="D110" s="147"/>
      <c r="E110" s="147"/>
      <c r="F110" s="148"/>
      <c r="G110" s="149"/>
      <c r="H110" s="149"/>
      <c r="I110" s="149"/>
      <c r="J110" s="149"/>
      <c r="K110" s="143"/>
      <c r="L110" s="115">
        <f>IF(F110="","",IF(K110="",MAX(N110:R110),K110))</f>
      </c>
      <c r="M110" s="116">
        <f>IF(F110="","",+L110+(F110*7/5))</f>
      </c>
      <c r="N110" s="117">
        <f t="shared" si="16"/>
        <v>39356</v>
      </c>
      <c r="O110" s="118">
        <f t="shared" si="17"/>
        <v>39356</v>
      </c>
      <c r="P110" s="118">
        <f t="shared" si="18"/>
        <v>39356</v>
      </c>
      <c r="Q110" s="118">
        <f t="shared" si="19"/>
        <v>39356</v>
      </c>
      <c r="R110" s="118">
        <f t="shared" si="20"/>
        <v>39356</v>
      </c>
      <c r="S110" s="135"/>
      <c r="T110" s="145"/>
      <c r="U110" s="145"/>
      <c r="V110" s="145"/>
      <c r="W110" s="145"/>
      <c r="X110" s="146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3"/>
      <c r="AT110" s="150"/>
      <c r="AU110" s="151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7"/>
      <c r="BJ110" s="127"/>
      <c r="BK110" s="127"/>
      <c r="BL110" s="127"/>
      <c r="BM110" s="127"/>
      <c r="BN110" s="127"/>
      <c r="BO110" s="127"/>
      <c r="BP110" s="127"/>
      <c r="BQ110" s="127"/>
      <c r="BR110" s="127"/>
      <c r="BS110" s="127"/>
      <c r="BT110" s="127"/>
      <c r="BU110" s="126"/>
      <c r="BV110" s="126"/>
      <c r="BW110" s="126"/>
      <c r="BX110" s="126"/>
      <c r="BY110" s="126"/>
      <c r="BZ110" s="126"/>
      <c r="CA110" s="126"/>
      <c r="CB110" s="126"/>
      <c r="CC110" s="126"/>
      <c r="CD110" s="126"/>
      <c r="CE110" s="126"/>
      <c r="CF110" s="126"/>
      <c r="CG110" s="127"/>
      <c r="CH110" s="127"/>
      <c r="CI110" s="127"/>
      <c r="CJ110" s="127"/>
      <c r="CK110" s="127"/>
      <c r="CL110" s="127"/>
      <c r="CM110" s="127"/>
      <c r="CN110" s="127"/>
      <c r="CO110" s="127"/>
      <c r="CP110" s="127"/>
      <c r="CQ110" s="127"/>
      <c r="CR110" s="127"/>
    </row>
    <row r="111" spans="1:58" s="104" customFormat="1" ht="8.25" customHeight="1">
      <c r="A111" s="90"/>
      <c r="B111" s="90"/>
      <c r="C111" s="90"/>
      <c r="D111" s="90"/>
      <c r="E111" s="90"/>
      <c r="F111" s="152"/>
      <c r="G111" s="149"/>
      <c r="H111" s="149"/>
      <c r="I111" s="149"/>
      <c r="J111" s="149"/>
      <c r="K111" s="149"/>
      <c r="L111" s="106"/>
      <c r="M111" s="106"/>
      <c r="N111" s="153"/>
      <c r="O111" s="153"/>
      <c r="P111" s="153"/>
      <c r="Q111" s="153"/>
      <c r="R111" s="153"/>
      <c r="S111" s="90"/>
      <c r="T111" s="154"/>
      <c r="U111" s="154"/>
      <c r="V111" s="155"/>
      <c r="W111" s="154"/>
      <c r="X111" s="156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22"/>
      <c r="AT111" s="135"/>
      <c r="AU111" s="158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</row>
    <row r="112" spans="1:58" s="169" customFormat="1" ht="14.25">
      <c r="A112" s="159"/>
      <c r="B112" s="159"/>
      <c r="C112" s="160" t="s">
        <v>149</v>
      </c>
      <c r="D112" s="160"/>
      <c r="E112" s="160"/>
      <c r="F112" s="161"/>
      <c r="G112" s="162"/>
      <c r="H112" s="162"/>
      <c r="I112" s="162"/>
      <c r="J112" s="162"/>
      <c r="K112" s="162"/>
      <c r="L112" s="163"/>
      <c r="M112" s="163"/>
      <c r="N112" s="164"/>
      <c r="O112" s="164"/>
      <c r="P112" s="164"/>
      <c r="Q112" s="164"/>
      <c r="R112" s="164"/>
      <c r="S112" s="165"/>
      <c r="T112" s="166">
        <f aca="true" t="shared" si="21" ref="T112:AQ112">SUM(T10:T111)</f>
        <v>163</v>
      </c>
      <c r="U112" s="166">
        <f t="shared" si="21"/>
        <v>28</v>
      </c>
      <c r="V112" s="166">
        <f t="shared" si="21"/>
        <v>0</v>
      </c>
      <c r="W112" s="166">
        <f t="shared" si="21"/>
        <v>0</v>
      </c>
      <c r="X112" s="166">
        <f t="shared" si="21"/>
        <v>0</v>
      </c>
      <c r="Y112" s="167">
        <f t="shared" si="21"/>
        <v>128</v>
      </c>
      <c r="Z112" s="167">
        <f t="shared" si="21"/>
        <v>224</v>
      </c>
      <c r="AA112" s="167">
        <f t="shared" si="21"/>
        <v>2351</v>
      </c>
      <c r="AB112" s="167">
        <f t="shared" si="21"/>
        <v>720</v>
      </c>
      <c r="AC112" s="167">
        <f t="shared" si="21"/>
        <v>112</v>
      </c>
      <c r="AD112" s="167">
        <f t="shared" si="21"/>
        <v>104</v>
      </c>
      <c r="AE112" s="167">
        <f t="shared" si="21"/>
        <v>0</v>
      </c>
      <c r="AF112" s="167">
        <f t="shared" si="21"/>
        <v>280</v>
      </c>
      <c r="AG112" s="167">
        <f t="shared" si="21"/>
        <v>0</v>
      </c>
      <c r="AH112" s="167">
        <f t="shared" si="21"/>
        <v>0</v>
      </c>
      <c r="AI112" s="167">
        <f t="shared" si="21"/>
        <v>0</v>
      </c>
      <c r="AJ112" s="167">
        <f t="shared" si="21"/>
        <v>0</v>
      </c>
      <c r="AK112" s="167">
        <f t="shared" si="21"/>
        <v>0</v>
      </c>
      <c r="AL112" s="167">
        <f t="shared" si="21"/>
        <v>0</v>
      </c>
      <c r="AM112" s="167">
        <f t="shared" si="21"/>
        <v>0</v>
      </c>
      <c r="AN112" s="167">
        <f t="shared" si="21"/>
        <v>0</v>
      </c>
      <c r="AO112" s="167">
        <f t="shared" si="21"/>
        <v>0</v>
      </c>
      <c r="AP112" s="167">
        <f t="shared" si="21"/>
        <v>0</v>
      </c>
      <c r="AQ112" s="167">
        <f t="shared" si="21"/>
        <v>0</v>
      </c>
      <c r="AR112" s="167"/>
      <c r="AS112" s="168"/>
      <c r="AT112" s="159"/>
      <c r="AV112" s="57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</row>
    <row r="113" spans="1:58" s="175" customFormat="1" ht="14.25">
      <c r="A113" s="170"/>
      <c r="B113" s="170"/>
      <c r="C113" s="170"/>
      <c r="D113" s="170"/>
      <c r="E113" s="170"/>
      <c r="F113" s="171"/>
      <c r="G113" s="149"/>
      <c r="H113" s="149"/>
      <c r="I113" s="149"/>
      <c r="J113" s="149"/>
      <c r="K113" s="149"/>
      <c r="L113" s="106"/>
      <c r="M113" s="106"/>
      <c r="N113" s="153"/>
      <c r="O113" s="153"/>
      <c r="P113" s="153"/>
      <c r="Q113" s="153"/>
      <c r="R113" s="153"/>
      <c r="S113" s="170"/>
      <c r="T113" s="172"/>
      <c r="U113" s="172"/>
      <c r="V113" s="173"/>
      <c r="W113" s="172"/>
      <c r="X113" s="172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4"/>
      <c r="AL113" s="174"/>
      <c r="AM113" s="174"/>
      <c r="AN113" s="174"/>
      <c r="AO113" s="174"/>
      <c r="AP113" s="174"/>
      <c r="AQ113" s="174"/>
      <c r="AR113" s="174"/>
      <c r="AS113" s="174"/>
      <c r="AT113" s="170"/>
      <c r="AV113" s="57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</row>
    <row r="114" spans="1:58" s="185" customFormat="1" ht="15.75">
      <c r="A114" s="176"/>
      <c r="B114" s="177" t="s">
        <v>150</v>
      </c>
      <c r="C114" s="178"/>
      <c r="D114" s="179"/>
      <c r="E114" s="179"/>
      <c r="F114" s="180">
        <f>SUM(T114:AQ114)</f>
        <v>747.3415000000001</v>
      </c>
      <c r="G114" s="181"/>
      <c r="H114" s="181"/>
      <c r="I114" s="181"/>
      <c r="J114" s="181"/>
      <c r="K114" s="181"/>
      <c r="L114" s="182"/>
      <c r="M114" s="182"/>
      <c r="N114" s="183"/>
      <c r="O114" s="183"/>
      <c r="P114" s="183"/>
      <c r="Q114" s="183"/>
      <c r="R114" s="183"/>
      <c r="S114" s="176"/>
      <c r="T114" s="184">
        <f>+T112*T9</f>
        <v>199.838</v>
      </c>
      <c r="U114" s="184">
        <f>+U112*U9</f>
        <v>34.328</v>
      </c>
      <c r="V114" s="184">
        <f>+V112*V9</f>
        <v>0</v>
      </c>
      <c r="W114" s="184">
        <f>+W112*W9</f>
        <v>0</v>
      </c>
      <c r="X114" s="184">
        <f>+X112*X9</f>
        <v>0</v>
      </c>
      <c r="Y114" s="184">
        <f aca="true" t="shared" si="22" ref="Y114:AQ114">(+Y112*Y9)/1000</f>
        <v>24.1408</v>
      </c>
      <c r="Z114" s="184">
        <f t="shared" si="22"/>
        <v>27.977600000000002</v>
      </c>
      <c r="AA114" s="184">
        <f t="shared" si="22"/>
        <v>328.43469999999996</v>
      </c>
      <c r="AB114" s="184">
        <f t="shared" si="22"/>
        <v>72.936</v>
      </c>
      <c r="AC114" s="184">
        <f t="shared" si="22"/>
        <v>8.3328</v>
      </c>
      <c r="AD114" s="184">
        <f t="shared" si="22"/>
        <v>18.033600000000003</v>
      </c>
      <c r="AE114" s="184">
        <f t="shared" si="22"/>
        <v>0</v>
      </c>
      <c r="AF114" s="184">
        <f t="shared" si="22"/>
        <v>33.32</v>
      </c>
      <c r="AG114" s="184">
        <f t="shared" si="22"/>
        <v>0</v>
      </c>
      <c r="AH114" s="184">
        <f t="shared" si="22"/>
        <v>0</v>
      </c>
      <c r="AI114" s="184">
        <f t="shared" si="22"/>
        <v>0</v>
      </c>
      <c r="AJ114" s="184">
        <f t="shared" si="22"/>
        <v>0</v>
      </c>
      <c r="AK114" s="184">
        <f t="shared" si="22"/>
        <v>0</v>
      </c>
      <c r="AL114" s="184">
        <f t="shared" si="22"/>
        <v>0</v>
      </c>
      <c r="AM114" s="184">
        <f t="shared" si="22"/>
        <v>0</v>
      </c>
      <c r="AN114" s="184">
        <f t="shared" si="22"/>
        <v>0</v>
      </c>
      <c r="AO114" s="184">
        <f t="shared" si="22"/>
        <v>0</v>
      </c>
      <c r="AP114" s="184">
        <f t="shared" si="22"/>
        <v>0</v>
      </c>
      <c r="AQ114" s="184">
        <f t="shared" si="22"/>
        <v>0</v>
      </c>
      <c r="AR114" s="184"/>
      <c r="AS114" s="172"/>
      <c r="AT114" s="176"/>
      <c r="AV114" s="57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</row>
    <row r="115" spans="1:58" s="185" customFormat="1" ht="15.75">
      <c r="A115" s="176"/>
      <c r="B115" s="186" t="s">
        <v>151</v>
      </c>
      <c r="C115" s="176"/>
      <c r="D115" s="176"/>
      <c r="E115" s="176"/>
      <c r="F115" s="171"/>
      <c r="G115" s="187"/>
      <c r="H115" s="187"/>
      <c r="I115" s="187"/>
      <c r="J115" s="187"/>
      <c r="K115" s="187"/>
      <c r="L115" s="182"/>
      <c r="M115" s="182"/>
      <c r="N115" s="183"/>
      <c r="O115" s="183"/>
      <c r="P115" s="183"/>
      <c r="Q115" s="183"/>
      <c r="R115" s="183"/>
      <c r="S115" s="176"/>
      <c r="T115" s="60"/>
      <c r="U115" s="176"/>
      <c r="V115" s="188"/>
      <c r="W115" s="176"/>
      <c r="X115" s="176"/>
      <c r="Y115" s="176"/>
      <c r="Z115" s="176"/>
      <c r="AA115" s="176"/>
      <c r="AB115" s="176"/>
      <c r="AC115" s="176"/>
      <c r="AD115" s="368" t="s">
        <v>152</v>
      </c>
      <c r="AE115" s="368"/>
      <c r="AF115" s="368"/>
      <c r="AG115" s="368"/>
      <c r="AH115" s="368"/>
      <c r="AI115" s="368"/>
      <c r="AJ115" s="368"/>
      <c r="AK115" s="368"/>
      <c r="AL115" s="368"/>
      <c r="AM115" s="368"/>
      <c r="AN115" s="368"/>
      <c r="AO115" s="368"/>
      <c r="AP115" s="368"/>
      <c r="AQ115" s="368"/>
      <c r="AR115" s="368"/>
      <c r="AS115" s="368"/>
      <c r="AT115" s="368"/>
      <c r="AU115" s="368"/>
      <c r="AV115" s="368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</row>
    <row r="116" spans="1:58" s="206" customFormat="1" ht="15">
      <c r="A116" s="189"/>
      <c r="B116" s="189"/>
      <c r="C116" s="190" t="s">
        <v>153</v>
      </c>
      <c r="D116" s="191"/>
      <c r="E116" s="191"/>
      <c r="F116" s="192"/>
      <c r="G116" s="193"/>
      <c r="H116" s="193"/>
      <c r="I116" s="193"/>
      <c r="J116" s="193"/>
      <c r="K116" s="193"/>
      <c r="L116" s="194"/>
      <c r="M116" s="195" t="s">
        <v>154</v>
      </c>
      <c r="N116" s="196"/>
      <c r="O116" s="196"/>
      <c r="P116" s="196"/>
      <c r="Q116" s="196"/>
      <c r="R116" s="196"/>
      <c r="S116" s="197"/>
      <c r="T116" s="189"/>
      <c r="U116" s="189"/>
      <c r="V116" s="198"/>
      <c r="W116" s="189"/>
      <c r="X116" s="199"/>
      <c r="Y116" s="189"/>
      <c r="Z116" s="189"/>
      <c r="AA116" s="189"/>
      <c r="AB116" s="189"/>
      <c r="AC116" s="189"/>
      <c r="AD116" s="200" t="s">
        <v>155</v>
      </c>
      <c r="AE116" s="201"/>
      <c r="AF116" s="201"/>
      <c r="AG116" s="201"/>
      <c r="AH116" s="201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3"/>
      <c r="AT116" s="204"/>
      <c r="AU116" s="205"/>
      <c r="AV116" s="205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</row>
    <row r="117" spans="1:49" s="216" customFormat="1" ht="15.75">
      <c r="A117" s="207"/>
      <c r="B117" s="207"/>
      <c r="C117" s="208"/>
      <c r="D117" s="209" t="s">
        <v>156</v>
      </c>
      <c r="E117" s="209"/>
      <c r="F117" s="209"/>
      <c r="G117" s="210"/>
      <c r="H117" s="210"/>
      <c r="I117" s="210"/>
      <c r="J117" s="210"/>
      <c r="K117" s="210"/>
      <c r="L117" s="211"/>
      <c r="M117" s="212">
        <v>3</v>
      </c>
      <c r="N117" s="213"/>
      <c r="O117" s="213"/>
      <c r="P117" s="213"/>
      <c r="Q117" s="213"/>
      <c r="R117" s="213"/>
      <c r="S117" s="197"/>
      <c r="T117" s="207"/>
      <c r="U117" s="207"/>
      <c r="V117" s="214"/>
      <c r="W117" s="207"/>
      <c r="X117" s="215"/>
      <c r="Y117" s="207"/>
      <c r="Z117" s="207"/>
      <c r="AA117" s="207"/>
      <c r="AB117" s="207"/>
      <c r="AC117" s="207"/>
      <c r="AD117" s="200" t="s">
        <v>157</v>
      </c>
      <c r="AE117" s="201"/>
      <c r="AF117" s="201"/>
      <c r="AG117" s="201"/>
      <c r="AH117" s="201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3"/>
      <c r="AT117" s="204"/>
      <c r="AU117" s="205"/>
      <c r="AV117" s="205"/>
      <c r="AW117" s="89"/>
    </row>
    <row r="118" spans="1:49" s="216" customFormat="1" ht="15.75">
      <c r="A118" s="207"/>
      <c r="B118" s="207"/>
      <c r="C118" s="217"/>
      <c r="D118" s="209" t="s">
        <v>158</v>
      </c>
      <c r="E118" s="209"/>
      <c r="F118" s="218"/>
      <c r="G118" s="219"/>
      <c r="H118" s="219"/>
      <c r="I118" s="219"/>
      <c r="J118" s="219"/>
      <c r="K118" s="219"/>
      <c r="L118" s="220"/>
      <c r="M118" s="212">
        <v>5</v>
      </c>
      <c r="N118" s="213"/>
      <c r="O118" s="213"/>
      <c r="P118" s="213"/>
      <c r="Q118" s="213"/>
      <c r="R118" s="213"/>
      <c r="S118" s="221"/>
      <c r="T118" s="207"/>
      <c r="U118" s="207"/>
      <c r="V118" s="214"/>
      <c r="W118" s="207"/>
      <c r="X118" s="207"/>
      <c r="Y118" s="207"/>
      <c r="Z118" s="207"/>
      <c r="AA118" s="207"/>
      <c r="AB118" s="207"/>
      <c r="AC118" s="207"/>
      <c r="AD118" s="200" t="s">
        <v>159</v>
      </c>
      <c r="AE118" s="201"/>
      <c r="AF118" s="201"/>
      <c r="AG118" s="201"/>
      <c r="AH118" s="222"/>
      <c r="AI118" s="223"/>
      <c r="AJ118" s="223"/>
      <c r="AK118" s="223"/>
      <c r="AL118" s="223"/>
      <c r="AM118" s="223"/>
      <c r="AN118" s="223"/>
      <c r="AO118" s="223"/>
      <c r="AP118" s="223"/>
      <c r="AQ118" s="223"/>
      <c r="AR118" s="223"/>
      <c r="AS118" s="224"/>
      <c r="AT118" s="204"/>
      <c r="AU118" s="205"/>
      <c r="AV118" s="205"/>
      <c r="AW118" s="89"/>
    </row>
    <row r="119" spans="1:49" s="216" customFormat="1" ht="15.75">
      <c r="A119" s="207"/>
      <c r="B119" s="207"/>
      <c r="C119" s="208"/>
      <c r="D119" s="209" t="s">
        <v>160</v>
      </c>
      <c r="E119" s="209"/>
      <c r="F119" s="209"/>
      <c r="G119" s="210"/>
      <c r="H119" s="210"/>
      <c r="I119" s="210"/>
      <c r="J119" s="210"/>
      <c r="K119" s="210"/>
      <c r="L119" s="211"/>
      <c r="M119" s="212">
        <v>8</v>
      </c>
      <c r="N119" s="213"/>
      <c r="O119" s="213"/>
      <c r="P119" s="213"/>
      <c r="Q119" s="213"/>
      <c r="R119" s="213"/>
      <c r="S119" s="197"/>
      <c r="T119" s="207"/>
      <c r="U119" s="207"/>
      <c r="V119" s="214"/>
      <c r="W119" s="207"/>
      <c r="X119" s="207"/>
      <c r="Y119" s="207"/>
      <c r="Z119" s="207"/>
      <c r="AA119" s="207"/>
      <c r="AB119" s="207"/>
      <c r="AC119" s="207"/>
      <c r="AD119" s="200" t="s">
        <v>161</v>
      </c>
      <c r="AE119" s="201"/>
      <c r="AF119" s="201"/>
      <c r="AG119" s="201"/>
      <c r="AH119" s="222"/>
      <c r="AI119" s="225"/>
      <c r="AJ119" s="225"/>
      <c r="AK119" s="225"/>
      <c r="AL119" s="225"/>
      <c r="AM119" s="225"/>
      <c r="AN119" s="225"/>
      <c r="AO119" s="225"/>
      <c r="AP119" s="225"/>
      <c r="AQ119" s="225"/>
      <c r="AR119" s="225"/>
      <c r="AS119" s="226"/>
      <c r="AT119" s="204"/>
      <c r="AU119" s="205"/>
      <c r="AV119" s="205"/>
      <c r="AW119" s="89"/>
    </row>
    <row r="120" spans="1:49" s="216" customFormat="1" ht="15.75">
      <c r="A120" s="207"/>
      <c r="B120" s="207"/>
      <c r="C120" s="208"/>
      <c r="D120" s="209" t="s">
        <v>162</v>
      </c>
      <c r="E120" s="209"/>
      <c r="F120" s="209"/>
      <c r="G120" s="210"/>
      <c r="H120" s="210"/>
      <c r="I120" s="210"/>
      <c r="J120" s="210"/>
      <c r="K120" s="210"/>
      <c r="L120" s="211"/>
      <c r="M120" s="212">
        <v>9</v>
      </c>
      <c r="N120" s="213"/>
      <c r="O120" s="213"/>
      <c r="P120" s="213"/>
      <c r="Q120" s="213"/>
      <c r="R120" s="213"/>
      <c r="S120" s="197"/>
      <c r="T120" s="207"/>
      <c r="U120" s="207"/>
      <c r="V120" s="214"/>
      <c r="W120" s="207"/>
      <c r="X120" s="207"/>
      <c r="Y120" s="207"/>
      <c r="Z120" s="207"/>
      <c r="AA120" s="207"/>
      <c r="AB120" s="207"/>
      <c r="AC120" s="207"/>
      <c r="AD120" s="200" t="s">
        <v>163</v>
      </c>
      <c r="AE120" s="201"/>
      <c r="AF120" s="201"/>
      <c r="AG120" s="201"/>
      <c r="AH120" s="222"/>
      <c r="AI120" s="227"/>
      <c r="AJ120" s="227"/>
      <c r="AK120" s="227"/>
      <c r="AL120" s="227"/>
      <c r="AM120" s="227"/>
      <c r="AN120" s="227"/>
      <c r="AO120" s="227"/>
      <c r="AP120" s="227"/>
      <c r="AQ120" s="227"/>
      <c r="AR120" s="227"/>
      <c r="AS120" s="228"/>
      <c r="AT120" s="229"/>
      <c r="AU120" s="230"/>
      <c r="AV120" s="230"/>
      <c r="AW120" s="89"/>
    </row>
    <row r="121" spans="1:49" s="216" customFormat="1" ht="15">
      <c r="A121" s="207"/>
      <c r="B121" s="207"/>
      <c r="C121" s="231"/>
      <c r="D121" s="232"/>
      <c r="E121" s="232"/>
      <c r="F121" s="233"/>
      <c r="G121" s="234"/>
      <c r="H121" s="234"/>
      <c r="I121" s="234"/>
      <c r="J121" s="234"/>
      <c r="K121" s="234"/>
      <c r="L121" s="235"/>
      <c r="M121" s="236"/>
      <c r="N121" s="237"/>
      <c r="O121" s="237"/>
      <c r="P121" s="237"/>
      <c r="Q121" s="237"/>
      <c r="R121" s="237"/>
      <c r="S121" s="238"/>
      <c r="T121" s="207"/>
      <c r="U121" s="207"/>
      <c r="V121" s="214"/>
      <c r="W121" s="207"/>
      <c r="X121" s="207"/>
      <c r="Y121" s="207"/>
      <c r="Z121" s="207"/>
      <c r="AA121" s="207"/>
      <c r="AB121" s="207"/>
      <c r="AC121" s="207"/>
      <c r="AD121" s="200" t="s">
        <v>164</v>
      </c>
      <c r="AE121" s="201"/>
      <c r="AF121" s="201"/>
      <c r="AG121" s="201"/>
      <c r="AH121" s="222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8"/>
      <c r="AT121" s="229"/>
      <c r="AU121" s="230"/>
      <c r="AV121" s="230"/>
      <c r="AW121" s="89"/>
    </row>
    <row r="122" spans="1:49" s="216" customFormat="1" ht="15">
      <c r="A122" s="207"/>
      <c r="B122" s="207"/>
      <c r="C122" s="238"/>
      <c r="D122" s="238"/>
      <c r="E122" s="238"/>
      <c r="F122" s="239"/>
      <c r="G122" s="240"/>
      <c r="H122" s="240"/>
      <c r="I122" s="240"/>
      <c r="J122" s="240"/>
      <c r="K122" s="240"/>
      <c r="L122" s="241"/>
      <c r="M122" s="241"/>
      <c r="N122" s="237"/>
      <c r="O122" s="237"/>
      <c r="P122" s="237"/>
      <c r="Q122" s="237"/>
      <c r="R122" s="237"/>
      <c r="S122" s="238"/>
      <c r="T122" s="207"/>
      <c r="U122" s="207"/>
      <c r="V122" s="214"/>
      <c r="W122" s="207"/>
      <c r="X122" s="207"/>
      <c r="Y122" s="207"/>
      <c r="Z122" s="207"/>
      <c r="AA122" s="207"/>
      <c r="AB122" s="207"/>
      <c r="AC122" s="207"/>
      <c r="AD122" s="200" t="s">
        <v>165</v>
      </c>
      <c r="AE122" s="201"/>
      <c r="AF122" s="201"/>
      <c r="AG122" s="201"/>
      <c r="AH122" s="222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  <c r="AS122" s="228"/>
      <c r="AT122" s="229"/>
      <c r="AU122" s="230"/>
      <c r="AV122" s="230"/>
      <c r="AW122" s="89"/>
    </row>
    <row r="123" spans="1:49" s="216" customFormat="1" ht="15">
      <c r="A123" s="207"/>
      <c r="B123" s="207"/>
      <c r="C123" s="238"/>
      <c r="D123" s="238"/>
      <c r="E123" s="238"/>
      <c r="F123" s="239"/>
      <c r="G123" s="240"/>
      <c r="H123" s="240"/>
      <c r="I123" s="240"/>
      <c r="J123" s="240"/>
      <c r="K123" s="240"/>
      <c r="L123" s="241"/>
      <c r="M123" s="241"/>
      <c r="N123" s="237"/>
      <c r="O123" s="237"/>
      <c r="P123" s="237"/>
      <c r="Q123" s="237"/>
      <c r="R123" s="237"/>
      <c r="S123" s="238"/>
      <c r="T123" s="207"/>
      <c r="U123" s="207"/>
      <c r="V123" s="214"/>
      <c r="W123" s="207"/>
      <c r="X123" s="207"/>
      <c r="Y123" s="207"/>
      <c r="Z123" s="207"/>
      <c r="AA123" s="207"/>
      <c r="AB123" s="207"/>
      <c r="AC123" s="207"/>
      <c r="AD123" s="200" t="s">
        <v>166</v>
      </c>
      <c r="AE123" s="201"/>
      <c r="AF123" s="201"/>
      <c r="AG123" s="201"/>
      <c r="AH123" s="222"/>
      <c r="AI123" s="227"/>
      <c r="AJ123" s="227"/>
      <c r="AK123" s="227"/>
      <c r="AL123" s="227"/>
      <c r="AM123" s="227"/>
      <c r="AN123" s="227"/>
      <c r="AO123" s="227"/>
      <c r="AP123" s="227"/>
      <c r="AQ123" s="227"/>
      <c r="AR123" s="227"/>
      <c r="AS123" s="228"/>
      <c r="AT123" s="229"/>
      <c r="AU123" s="230"/>
      <c r="AV123" s="230"/>
      <c r="AW123" s="89"/>
    </row>
    <row r="124" spans="1:49" s="216" customFormat="1" ht="15">
      <c r="A124" s="207"/>
      <c r="B124" s="207"/>
      <c r="C124" s="238"/>
      <c r="D124" s="238"/>
      <c r="E124" s="238"/>
      <c r="F124" s="239"/>
      <c r="G124" s="240"/>
      <c r="H124" s="240"/>
      <c r="I124" s="240"/>
      <c r="J124" s="240"/>
      <c r="K124" s="240"/>
      <c r="L124" s="241"/>
      <c r="M124" s="241"/>
      <c r="N124" s="237"/>
      <c r="O124" s="237"/>
      <c r="P124" s="237"/>
      <c r="Q124" s="237"/>
      <c r="R124" s="237"/>
      <c r="S124" s="238"/>
      <c r="T124" s="207"/>
      <c r="U124" s="207"/>
      <c r="V124" s="214"/>
      <c r="W124" s="207"/>
      <c r="X124" s="207"/>
      <c r="Y124" s="207"/>
      <c r="Z124" s="207"/>
      <c r="AA124" s="207"/>
      <c r="AB124" s="207"/>
      <c r="AC124" s="207"/>
      <c r="AD124" s="242" t="s">
        <v>167</v>
      </c>
      <c r="AE124" s="243"/>
      <c r="AF124" s="243"/>
      <c r="AG124" s="243"/>
      <c r="AH124" s="244"/>
      <c r="AI124" s="245"/>
      <c r="AJ124" s="245"/>
      <c r="AK124" s="245"/>
      <c r="AL124" s="245"/>
      <c r="AM124" s="245"/>
      <c r="AN124" s="245"/>
      <c r="AO124" s="245"/>
      <c r="AP124" s="245"/>
      <c r="AQ124" s="245"/>
      <c r="AR124" s="245"/>
      <c r="AS124" s="246"/>
      <c r="AT124" s="247"/>
      <c r="AU124" s="248"/>
      <c r="AV124" s="248"/>
      <c r="AW124" s="89"/>
    </row>
    <row r="125" spans="1:49" s="216" customFormat="1" ht="15">
      <c r="A125" s="207"/>
      <c r="B125" s="207"/>
      <c r="C125" s="238"/>
      <c r="D125" s="238"/>
      <c r="E125" s="238"/>
      <c r="F125" s="239"/>
      <c r="G125" s="240"/>
      <c r="H125" s="240"/>
      <c r="I125" s="240"/>
      <c r="J125" s="240"/>
      <c r="K125" s="240"/>
      <c r="L125" s="241"/>
      <c r="M125" s="241"/>
      <c r="N125" s="237"/>
      <c r="O125" s="237"/>
      <c r="P125" s="237"/>
      <c r="Q125" s="237"/>
      <c r="R125" s="237"/>
      <c r="S125" s="238"/>
      <c r="T125" s="207"/>
      <c r="U125" s="207"/>
      <c r="V125" s="214"/>
      <c r="W125" s="20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/>
      <c r="AH125" s="207"/>
      <c r="AI125" s="207"/>
      <c r="AJ125" s="207"/>
      <c r="AK125" s="207"/>
      <c r="AL125" s="207"/>
      <c r="AM125" s="207"/>
      <c r="AN125" s="207"/>
      <c r="AO125" s="207"/>
      <c r="AP125" s="207"/>
      <c r="AQ125" s="207"/>
      <c r="AR125" s="207"/>
      <c r="AS125" s="189"/>
      <c r="AT125" s="189"/>
      <c r="AW125" s="89"/>
    </row>
    <row r="126" spans="1:49" s="251" customFormat="1" ht="15.75">
      <c r="A126" s="249"/>
      <c r="B126" s="249"/>
      <c r="C126" s="249"/>
      <c r="D126" s="249"/>
      <c r="E126" s="249"/>
      <c r="F126" s="148"/>
      <c r="G126" s="187"/>
      <c r="H126" s="187"/>
      <c r="I126" s="187"/>
      <c r="J126" s="187"/>
      <c r="K126" s="187"/>
      <c r="L126" s="182"/>
      <c r="M126" s="182"/>
      <c r="N126" s="183"/>
      <c r="O126" s="183"/>
      <c r="P126" s="183"/>
      <c r="Q126" s="183"/>
      <c r="R126" s="183"/>
      <c r="S126" s="249"/>
      <c r="T126" s="249"/>
      <c r="U126" s="249"/>
      <c r="V126" s="250"/>
      <c r="W126" s="249"/>
      <c r="X126" s="249"/>
      <c r="Y126" s="249"/>
      <c r="Z126" s="249"/>
      <c r="AA126" s="249"/>
      <c r="AB126" s="249"/>
      <c r="AC126" s="249"/>
      <c r="AD126" s="249"/>
      <c r="AE126" s="249"/>
      <c r="AF126" s="249"/>
      <c r="AG126" s="249"/>
      <c r="AH126" s="249"/>
      <c r="AI126" s="249"/>
      <c r="AJ126" s="249"/>
      <c r="AK126" s="249"/>
      <c r="AL126" s="249"/>
      <c r="AM126" s="249"/>
      <c r="AN126" s="249"/>
      <c r="AO126" s="249"/>
      <c r="AP126" s="249"/>
      <c r="AQ126" s="249"/>
      <c r="AR126" s="249"/>
      <c r="AS126" s="176"/>
      <c r="AT126" s="176"/>
      <c r="AW126" s="89"/>
    </row>
    <row r="127" spans="12:13" ht="15">
      <c r="L127" s="48"/>
      <c r="M127" s="48"/>
    </row>
    <row r="128" spans="12:48" ht="15">
      <c r="L128" s="48"/>
      <c r="M128" s="48"/>
      <c r="AC128" s="252"/>
      <c r="AD128" s="252"/>
      <c r="AE128" s="252"/>
      <c r="AF128" s="252"/>
      <c r="AG128" s="252"/>
      <c r="AH128" s="252"/>
      <c r="AI128" s="252"/>
      <c r="AJ128" s="252"/>
      <c r="AK128" s="252"/>
      <c r="AL128" s="252"/>
      <c r="AM128" s="252"/>
      <c r="AN128" s="252"/>
      <c r="AO128" s="252"/>
      <c r="AP128" s="252"/>
      <c r="AQ128" s="252"/>
      <c r="AR128" s="252"/>
      <c r="AS128" s="252"/>
      <c r="AT128" s="252"/>
      <c r="AU128" s="253"/>
      <c r="AV128" s="254"/>
    </row>
    <row r="129" spans="12:48" ht="15">
      <c r="L129" s="48"/>
      <c r="M129" s="48"/>
      <c r="AU129" s="255"/>
      <c r="AV129" s="255"/>
    </row>
    <row r="130" spans="1:48" ht="15">
      <c r="A130" s="256"/>
      <c r="F130" s="257"/>
      <c r="G130" s="258"/>
      <c r="H130" s="258"/>
      <c r="I130" s="258"/>
      <c r="L130" s="259"/>
      <c r="M130" s="259"/>
      <c r="AU130" s="255"/>
      <c r="AV130" s="260"/>
    </row>
    <row r="131" spans="1:48" ht="15">
      <c r="A131" s="256"/>
      <c r="F131" s="257"/>
      <c r="G131" s="261"/>
      <c r="L131" s="115"/>
      <c r="M131" s="262"/>
      <c r="N131" s="263"/>
      <c r="O131" s="264"/>
      <c r="P131" s="264"/>
      <c r="Q131" s="264"/>
      <c r="R131" s="264"/>
      <c r="AU131" s="255"/>
      <c r="AV131" s="260"/>
    </row>
    <row r="132" spans="1:48" ht="15">
      <c r="A132" s="256"/>
      <c r="F132" s="257"/>
      <c r="G132" s="261"/>
      <c r="L132" s="115"/>
      <c r="M132" s="262"/>
      <c r="N132" s="263"/>
      <c r="O132" s="264"/>
      <c r="P132" s="264"/>
      <c r="Q132" s="264"/>
      <c r="R132" s="264"/>
      <c r="AU132" s="255"/>
      <c r="AV132" s="260"/>
    </row>
    <row r="133" spans="1:48" ht="15">
      <c r="A133" s="256"/>
      <c r="F133" s="257"/>
      <c r="G133" s="261"/>
      <c r="L133" s="115"/>
      <c r="M133" s="262"/>
      <c r="N133" s="263"/>
      <c r="O133" s="264"/>
      <c r="P133" s="264"/>
      <c r="Q133" s="264"/>
      <c r="R133" s="264"/>
      <c r="AU133" s="255"/>
      <c r="AV133" s="260"/>
    </row>
    <row r="134" spans="1:48" ht="15">
      <c r="A134" s="256"/>
      <c r="F134" s="257"/>
      <c r="G134" s="261"/>
      <c r="L134" s="115"/>
      <c r="M134" s="262"/>
      <c r="N134" s="263"/>
      <c r="O134" s="264"/>
      <c r="P134" s="264"/>
      <c r="Q134" s="264"/>
      <c r="R134" s="264"/>
      <c r="AU134" s="255"/>
      <c r="AV134" s="260"/>
    </row>
    <row r="135" spans="1:48" ht="15">
      <c r="A135" s="256"/>
      <c r="F135" s="257"/>
      <c r="G135" s="261"/>
      <c r="L135" s="115"/>
      <c r="M135" s="262"/>
      <c r="N135" s="263"/>
      <c r="O135" s="264"/>
      <c r="P135" s="264"/>
      <c r="Q135" s="264"/>
      <c r="R135" s="264"/>
      <c r="AU135" s="255"/>
      <c r="AV135" s="260"/>
    </row>
    <row r="136" spans="1:48" ht="15">
      <c r="A136" s="256"/>
      <c r="F136" s="257"/>
      <c r="G136" s="261"/>
      <c r="L136" s="115"/>
      <c r="M136" s="262"/>
      <c r="N136" s="263"/>
      <c r="O136" s="264"/>
      <c r="P136" s="264"/>
      <c r="Q136" s="264"/>
      <c r="R136" s="264"/>
      <c r="AU136" s="255"/>
      <c r="AV136" s="260"/>
    </row>
    <row r="137" spans="1:48" ht="15">
      <c r="A137" s="256"/>
      <c r="F137" s="257"/>
      <c r="G137" s="261"/>
      <c r="L137" s="115"/>
      <c r="M137" s="262"/>
      <c r="N137" s="263"/>
      <c r="O137" s="264"/>
      <c r="P137" s="264"/>
      <c r="Q137" s="264"/>
      <c r="R137" s="264"/>
      <c r="AU137" s="255"/>
      <c r="AV137" s="260"/>
    </row>
    <row r="138" spans="1:48" ht="15">
      <c r="A138" s="256"/>
      <c r="F138" s="257"/>
      <c r="G138" s="261"/>
      <c r="L138" s="115"/>
      <c r="M138" s="262"/>
      <c r="N138" s="263"/>
      <c r="O138" s="264"/>
      <c r="P138" s="264"/>
      <c r="Q138" s="264"/>
      <c r="R138" s="264"/>
      <c r="AU138" s="255"/>
      <c r="AV138" s="260"/>
    </row>
    <row r="139" spans="1:48" ht="15">
      <c r="A139" s="256"/>
      <c r="F139" s="257"/>
      <c r="G139" s="261"/>
      <c r="L139" s="115"/>
      <c r="M139" s="262"/>
      <c r="N139" s="263"/>
      <c r="O139" s="264"/>
      <c r="P139" s="264"/>
      <c r="Q139" s="264"/>
      <c r="R139" s="264"/>
      <c r="AU139" s="255"/>
      <c r="AV139" s="255"/>
    </row>
    <row r="140" spans="12:48" ht="15">
      <c r="L140" s="48"/>
      <c r="M140" s="48"/>
      <c r="AU140" s="265"/>
      <c r="AV140" s="260"/>
    </row>
    <row r="141" spans="12:13" ht="15">
      <c r="L141" s="48"/>
      <c r="M141" s="48"/>
    </row>
    <row r="142" spans="12:13" ht="15">
      <c r="L142" s="48"/>
      <c r="M142" s="48"/>
    </row>
    <row r="143" spans="12:13" ht="15">
      <c r="L143" s="48"/>
      <c r="M143" s="48"/>
    </row>
    <row r="144" spans="12:13" ht="15">
      <c r="L144" s="48"/>
      <c r="M144" s="48"/>
    </row>
    <row r="145" spans="12:13" ht="15">
      <c r="L145" s="48"/>
      <c r="M145" s="48"/>
    </row>
    <row r="146" spans="12:13" ht="15">
      <c r="L146" s="48"/>
      <c r="M146" s="48"/>
    </row>
    <row r="147" spans="12:13" ht="15">
      <c r="L147" s="48"/>
      <c r="M147" s="48"/>
    </row>
    <row r="148" spans="12:13" ht="15">
      <c r="L148" s="48"/>
      <c r="M148" s="48"/>
    </row>
    <row r="149" spans="12:13" ht="15">
      <c r="L149" s="48"/>
      <c r="M149" s="48"/>
    </row>
    <row r="150" spans="12:13" ht="15">
      <c r="L150" s="48"/>
      <c r="M150" s="48"/>
    </row>
    <row r="151" spans="12:13" ht="15">
      <c r="L151" s="48"/>
      <c r="M151" s="48"/>
    </row>
    <row r="152" spans="12:13" ht="15">
      <c r="L152" s="48"/>
      <c r="M152" s="48"/>
    </row>
    <row r="153" spans="12:13" ht="15">
      <c r="L153" s="48"/>
      <c r="M153" s="48"/>
    </row>
    <row r="154" spans="12:13" ht="15">
      <c r="L154" s="48"/>
      <c r="M154" s="48"/>
    </row>
    <row r="155" spans="12:13" ht="15">
      <c r="L155" s="48"/>
      <c r="M155" s="48"/>
    </row>
    <row r="156" spans="12:13" ht="15">
      <c r="L156" s="48"/>
      <c r="M156" s="48"/>
    </row>
    <row r="157" spans="12:13" ht="15">
      <c r="L157" s="48"/>
      <c r="M157" s="48"/>
    </row>
    <row r="158" spans="12:13" ht="15">
      <c r="L158" s="48"/>
      <c r="M158" s="48"/>
    </row>
    <row r="159" spans="12:13" ht="15">
      <c r="L159" s="48"/>
      <c r="M159" s="48"/>
    </row>
    <row r="160" spans="12:13" ht="15">
      <c r="L160" s="48"/>
      <c r="M160" s="48"/>
    </row>
    <row r="161" spans="12:13" ht="15">
      <c r="L161" s="48"/>
      <c r="M161" s="48"/>
    </row>
    <row r="162" spans="12:13" ht="15">
      <c r="L162" s="48"/>
      <c r="M162" s="48"/>
    </row>
    <row r="163" spans="12:13" ht="15">
      <c r="L163" s="48"/>
      <c r="M163" s="48"/>
    </row>
    <row r="164" spans="12:13" ht="15">
      <c r="L164" s="48"/>
      <c r="M164" s="48"/>
    </row>
    <row r="165" spans="12:13" ht="15">
      <c r="L165" s="48"/>
      <c r="M165" s="48"/>
    </row>
    <row r="166" spans="12:13" ht="15">
      <c r="L166" s="48"/>
      <c r="M166" s="48"/>
    </row>
    <row r="167" spans="12:13" ht="15">
      <c r="L167" s="48"/>
      <c r="M167" s="48"/>
    </row>
    <row r="168" spans="12:13" ht="15">
      <c r="L168" s="48"/>
      <c r="M168" s="48"/>
    </row>
    <row r="169" spans="12:13" ht="15">
      <c r="L169" s="48"/>
      <c r="M169" s="48"/>
    </row>
    <row r="170" spans="12:13" ht="15">
      <c r="L170" s="48"/>
      <c r="M170" s="48"/>
    </row>
    <row r="171" spans="12:13" ht="15">
      <c r="L171" s="48"/>
      <c r="M171" s="48"/>
    </row>
    <row r="172" spans="12:13" ht="15">
      <c r="L172" s="48"/>
      <c r="M172" s="48"/>
    </row>
    <row r="173" spans="12:13" ht="15">
      <c r="L173" s="48"/>
      <c r="M173" s="48"/>
    </row>
    <row r="174" spans="12:13" ht="15">
      <c r="L174" s="48"/>
      <c r="M174" s="48"/>
    </row>
    <row r="175" spans="12:13" ht="15">
      <c r="L175" s="48"/>
      <c r="M175" s="48"/>
    </row>
    <row r="176" spans="12:13" ht="15">
      <c r="L176" s="48"/>
      <c r="M176" s="48"/>
    </row>
    <row r="177" spans="12:13" ht="15">
      <c r="L177" s="48"/>
      <c r="M177" s="48"/>
    </row>
    <row r="178" spans="12:13" ht="15">
      <c r="L178" s="48"/>
      <c r="M178" s="48"/>
    </row>
    <row r="179" spans="12:13" ht="15">
      <c r="L179" s="48"/>
      <c r="M179" s="48"/>
    </row>
    <row r="180" spans="12:13" ht="15">
      <c r="L180" s="48"/>
      <c r="M180" s="48"/>
    </row>
    <row r="181" spans="12:13" ht="15">
      <c r="L181" s="48"/>
      <c r="M181" s="48"/>
    </row>
    <row r="182" spans="12:13" ht="15">
      <c r="L182" s="48"/>
      <c r="M182" s="48"/>
    </row>
    <row r="183" spans="12:13" ht="15">
      <c r="L183" s="48"/>
      <c r="M183" s="48"/>
    </row>
    <row r="184" spans="12:13" ht="15">
      <c r="L184" s="48"/>
      <c r="M184" s="48"/>
    </row>
    <row r="185" spans="12:13" ht="15">
      <c r="L185" s="48"/>
      <c r="M185" s="48"/>
    </row>
    <row r="186" spans="12:13" ht="15">
      <c r="L186" s="48"/>
      <c r="M186" s="48"/>
    </row>
    <row r="187" spans="12:13" ht="15">
      <c r="L187" s="48"/>
      <c r="M187" s="48"/>
    </row>
    <row r="188" spans="12:13" ht="15">
      <c r="L188" s="48"/>
      <c r="M188" s="48"/>
    </row>
    <row r="189" spans="12:13" ht="15">
      <c r="L189" s="48"/>
      <c r="M189" s="48"/>
    </row>
    <row r="190" spans="12:13" ht="15">
      <c r="L190" s="48"/>
      <c r="M190" s="48"/>
    </row>
    <row r="191" spans="12:13" ht="15">
      <c r="L191" s="48"/>
      <c r="M191" s="48"/>
    </row>
    <row r="192" spans="12:13" ht="15">
      <c r="L192" s="48"/>
      <c r="M192" s="48"/>
    </row>
    <row r="193" spans="12:13" ht="15">
      <c r="L193" s="48"/>
      <c r="M193" s="48"/>
    </row>
    <row r="194" spans="12:13" ht="15">
      <c r="L194" s="48"/>
      <c r="M194" s="48"/>
    </row>
    <row r="195" spans="12:13" ht="15">
      <c r="L195" s="48"/>
      <c r="M195" s="48"/>
    </row>
    <row r="196" spans="12:13" ht="15">
      <c r="L196" s="48"/>
      <c r="M196" s="48"/>
    </row>
    <row r="197" spans="12:13" ht="15">
      <c r="L197" s="48"/>
      <c r="M197" s="48"/>
    </row>
    <row r="198" spans="12:13" ht="15">
      <c r="L198" s="48"/>
      <c r="M198" s="48"/>
    </row>
    <row r="199" spans="12:13" ht="15">
      <c r="L199" s="48"/>
      <c r="M199" s="48"/>
    </row>
    <row r="200" spans="12:13" ht="15">
      <c r="L200" s="48"/>
      <c r="M200" s="48"/>
    </row>
    <row r="201" spans="12:13" ht="15">
      <c r="L201" s="48"/>
      <c r="M201" s="48"/>
    </row>
    <row r="202" spans="12:13" ht="15">
      <c r="L202" s="48"/>
      <c r="M202" s="48"/>
    </row>
    <row r="203" spans="12:13" ht="15">
      <c r="L203" s="48"/>
      <c r="M203" s="48"/>
    </row>
    <row r="204" spans="12:13" ht="15">
      <c r="L204" s="48"/>
      <c r="M204" s="48"/>
    </row>
    <row r="205" spans="12:13" ht="15">
      <c r="L205" s="48"/>
      <c r="M205" s="48"/>
    </row>
    <row r="206" spans="12:13" ht="15">
      <c r="L206" s="48"/>
      <c r="M206" s="48"/>
    </row>
    <row r="207" spans="12:13" ht="15">
      <c r="L207" s="48"/>
      <c r="M207" s="48"/>
    </row>
    <row r="208" spans="12:13" ht="15">
      <c r="L208" s="48"/>
      <c r="M208" s="48"/>
    </row>
    <row r="209" spans="12:13" ht="15">
      <c r="L209" s="48"/>
      <c r="M209" s="48"/>
    </row>
    <row r="210" spans="12:13" ht="15">
      <c r="L210" s="48"/>
      <c r="M210" s="48"/>
    </row>
    <row r="211" spans="12:13" ht="15">
      <c r="L211" s="48"/>
      <c r="M211" s="48"/>
    </row>
    <row r="212" spans="12:13" ht="15">
      <c r="L212" s="48"/>
      <c r="M212" s="48"/>
    </row>
    <row r="213" spans="12:13" ht="15">
      <c r="L213" s="48"/>
      <c r="M213" s="48"/>
    </row>
    <row r="214" spans="12:13" ht="15">
      <c r="L214" s="48"/>
      <c r="M214" s="48"/>
    </row>
    <row r="215" spans="12:13" ht="15">
      <c r="L215" s="48"/>
      <c r="M215" s="48"/>
    </row>
    <row r="216" spans="12:13" ht="15">
      <c r="L216" s="48"/>
      <c r="M216" s="48"/>
    </row>
    <row r="217" spans="12:13" ht="15">
      <c r="L217" s="48"/>
      <c r="M217" s="48"/>
    </row>
    <row r="218" spans="12:13" ht="15">
      <c r="L218" s="48"/>
      <c r="M218" s="48"/>
    </row>
    <row r="219" spans="12:13" ht="15">
      <c r="L219" s="48"/>
      <c r="M219" s="48"/>
    </row>
    <row r="220" spans="12:13" ht="15">
      <c r="L220" s="48"/>
      <c r="M220" s="48"/>
    </row>
    <row r="221" spans="12:13" ht="15">
      <c r="L221" s="48"/>
      <c r="M221" s="48"/>
    </row>
    <row r="222" spans="12:13" ht="15">
      <c r="L222" s="48"/>
      <c r="M222" s="48"/>
    </row>
    <row r="223" spans="12:13" ht="15">
      <c r="L223" s="48"/>
      <c r="M223" s="48"/>
    </row>
    <row r="224" spans="12:13" ht="15">
      <c r="L224" s="48"/>
      <c r="M224" s="48"/>
    </row>
    <row r="225" spans="12:13" ht="15">
      <c r="L225" s="48"/>
      <c r="M225" s="48"/>
    </row>
    <row r="226" spans="12:13" ht="15">
      <c r="L226" s="48"/>
      <c r="M226" s="48"/>
    </row>
    <row r="227" spans="12:13" ht="15">
      <c r="L227" s="48"/>
      <c r="M227" s="48"/>
    </row>
    <row r="228" spans="12:13" ht="15">
      <c r="L228" s="48"/>
      <c r="M228" s="48"/>
    </row>
    <row r="229" spans="12:13" ht="15">
      <c r="L229" s="48"/>
      <c r="M229" s="48"/>
    </row>
    <row r="230" spans="12:13" ht="15">
      <c r="L230" s="48"/>
      <c r="M230" s="48"/>
    </row>
    <row r="231" spans="12:13" ht="15">
      <c r="L231" s="48"/>
      <c r="M231" s="48"/>
    </row>
    <row r="232" spans="12:13" ht="15">
      <c r="L232" s="48"/>
      <c r="M232" s="48"/>
    </row>
    <row r="233" spans="12:13" ht="15">
      <c r="L233" s="48"/>
      <c r="M233" s="48"/>
    </row>
    <row r="234" spans="12:13" ht="15">
      <c r="L234" s="48"/>
      <c r="M234" s="48"/>
    </row>
    <row r="235" spans="12:13" ht="15">
      <c r="L235" s="48"/>
      <c r="M235" s="48"/>
    </row>
    <row r="236" spans="12:13" ht="15">
      <c r="L236" s="48"/>
      <c r="M236" s="48"/>
    </row>
    <row r="237" spans="12:13" ht="15">
      <c r="L237" s="48"/>
      <c r="M237" s="48"/>
    </row>
    <row r="238" spans="12:13" ht="15">
      <c r="L238" s="48"/>
      <c r="M238" s="48"/>
    </row>
    <row r="239" spans="12:13" ht="15">
      <c r="L239" s="48"/>
      <c r="M239" s="48"/>
    </row>
    <row r="240" spans="12:13" ht="15">
      <c r="L240" s="48"/>
      <c r="M240" s="48"/>
    </row>
    <row r="241" spans="12:13" ht="15">
      <c r="L241" s="48"/>
      <c r="M241" s="48"/>
    </row>
    <row r="242" spans="12:13" ht="15">
      <c r="L242" s="48"/>
      <c r="M242" s="48"/>
    </row>
    <row r="243" spans="12:13" ht="15">
      <c r="L243" s="48"/>
      <c r="M243" s="48"/>
    </row>
    <row r="244" spans="12:13" ht="15">
      <c r="L244" s="48"/>
      <c r="M244" s="48"/>
    </row>
    <row r="245" spans="12:13" ht="15">
      <c r="L245" s="48"/>
      <c r="M245" s="48"/>
    </row>
    <row r="246" spans="12:13" ht="15">
      <c r="L246" s="48"/>
      <c r="M246" s="48"/>
    </row>
    <row r="247" spans="12:13" ht="15">
      <c r="L247" s="48"/>
      <c r="M247" s="48"/>
    </row>
    <row r="248" spans="12:13" ht="15">
      <c r="L248" s="48"/>
      <c r="M248" s="48"/>
    </row>
    <row r="249" spans="12:13" ht="15">
      <c r="L249" s="48"/>
      <c r="M249" s="48"/>
    </row>
    <row r="250" spans="12:13" ht="15">
      <c r="L250" s="48"/>
      <c r="M250" s="48"/>
    </row>
    <row r="251" spans="12:13" ht="15">
      <c r="L251" s="48"/>
      <c r="M251" s="48"/>
    </row>
    <row r="252" spans="12:13" ht="15">
      <c r="L252" s="48"/>
      <c r="M252" s="48"/>
    </row>
  </sheetData>
  <mergeCells count="14">
    <mergeCell ref="AD115:AV115"/>
    <mergeCell ref="B7:E7"/>
    <mergeCell ref="F7:K7"/>
    <mergeCell ref="L7:M7"/>
    <mergeCell ref="B8:D8"/>
    <mergeCell ref="G8:J8"/>
    <mergeCell ref="AW6:BH6"/>
    <mergeCell ref="BI6:BT6"/>
    <mergeCell ref="BU6:CF6"/>
    <mergeCell ref="CG6:CR6"/>
    <mergeCell ref="T5:AS5"/>
    <mergeCell ref="F6:L6"/>
    <mergeCell ref="T6:X6"/>
    <mergeCell ref="Y6:AR6"/>
  </mergeCells>
  <conditionalFormatting sqref="AW11:AW110 AX10:CR110">
    <cfRule type="expression" priority="1" dxfId="0" stopIfTrue="1">
      <formula>AND($L10&lt;AX$8,$M10&gt;=AW$8,$S10&lt;&gt;"A")</formula>
    </cfRule>
    <cfRule type="expression" priority="2" dxfId="1" stopIfTrue="1">
      <formula>AND($L10&lt;AX$8,$M10&gt;=AW$8,$S10="A")</formula>
    </cfRule>
  </conditionalFormatting>
  <conditionalFormatting sqref="AW10">
    <cfRule type="expression" priority="3" dxfId="0" stopIfTrue="1">
      <formula>AND($L10&lt;AX$8,$M10&gt;=AW$8,$S10&lt;&gt;"A")</formula>
    </cfRule>
  </conditionalFormatting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3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4.8515625" style="0" customWidth="1"/>
    <col min="7" max="7" width="15.00390625" style="0" customWidth="1"/>
  </cols>
  <sheetData>
    <row r="1" spans="1:9" ht="18" customHeight="1">
      <c r="A1" s="266" t="str">
        <f>+'Tab B Cost &amp; Schedule Estimate'!B1</f>
        <v>Cost Center:</v>
      </c>
      <c r="B1" s="266"/>
      <c r="D1" s="267" t="str">
        <f>+'Tab A Description'!B3</f>
        <v>cost center</v>
      </c>
      <c r="F1" s="266"/>
      <c r="G1" s="266"/>
      <c r="I1" s="268"/>
    </row>
    <row r="2" spans="1:9" ht="18" customHeight="1">
      <c r="A2" s="266" t="str">
        <f>+'Tab B Cost &amp; Schedule Estimate'!B2</f>
        <v>Job Number:</v>
      </c>
      <c r="B2" s="266"/>
      <c r="D2" s="267">
        <f>+'Tab A Description'!B4</f>
        <v>6100</v>
      </c>
      <c r="F2" s="266"/>
      <c r="G2" s="266"/>
      <c r="I2" s="268"/>
    </row>
    <row r="3" spans="1:9" ht="18" customHeight="1">
      <c r="A3" s="266" t="str">
        <f>+'Tab B Cost &amp; Schedule Estimate'!B3</f>
        <v>Job Title: </v>
      </c>
      <c r="B3" s="266"/>
      <c r="D3" s="267" t="str">
        <f>+'Tab A Description'!B5</f>
        <v>Central I&amp;C and Data Acquisition</v>
      </c>
      <c r="F3" s="266"/>
      <c r="G3" s="266"/>
      <c r="I3" s="268"/>
    </row>
    <row r="4" spans="1:9" ht="18" customHeight="1">
      <c r="A4" s="266" t="str">
        <f>+'Tab B Cost &amp; Schedule Estimate'!B4</f>
        <v>Job Manager: </v>
      </c>
      <c r="B4" s="266"/>
      <c r="D4" s="267" t="str">
        <f>+'Tab A Description'!B6</f>
        <v>P. Sichta</v>
      </c>
      <c r="F4" s="266"/>
      <c r="G4" s="266"/>
      <c r="I4" s="268"/>
    </row>
    <row r="6" spans="1:20" ht="12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ht="15.75">
      <c r="A7" s="269" t="s">
        <v>168</v>
      </c>
    </row>
    <row r="8" spans="1:20" ht="26.25">
      <c r="A8" s="269"/>
      <c r="D8" s="270" t="s">
        <v>169</v>
      </c>
      <c r="E8" s="270" t="s">
        <v>170</v>
      </c>
      <c r="F8" s="270" t="s">
        <v>171</v>
      </c>
      <c r="G8" s="271" t="s">
        <v>172</v>
      </c>
      <c r="H8" s="374" t="s">
        <v>173</v>
      </c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</row>
    <row r="9" spans="2:17" s="216" customFormat="1" ht="44.25" customHeight="1">
      <c r="B9" s="216" t="s">
        <v>174</v>
      </c>
      <c r="D9" s="272"/>
      <c r="E9" s="272"/>
      <c r="F9" s="272" t="s">
        <v>175</v>
      </c>
      <c r="G9" s="272" t="s">
        <v>16</v>
      </c>
      <c r="H9" s="375"/>
      <c r="I9" s="375"/>
      <c r="J9" s="375"/>
      <c r="K9" s="375"/>
      <c r="L9" s="375"/>
      <c r="M9" s="375"/>
      <c r="N9" s="375"/>
      <c r="O9" s="375"/>
      <c r="P9" s="375"/>
      <c r="Q9" s="375"/>
    </row>
    <row r="10" spans="2:7" s="216" customFormat="1" ht="409.5">
      <c r="B10" s="12" t="s">
        <v>251</v>
      </c>
      <c r="D10" s="272"/>
      <c r="E10" s="272"/>
      <c r="F10" s="272"/>
      <c r="G10" s="272" t="s">
        <v>176</v>
      </c>
    </row>
    <row r="11" spans="2:17" s="216" customFormat="1" ht="44.25" customHeight="1">
      <c r="B11" s="216" t="s">
        <v>177</v>
      </c>
      <c r="D11" s="272"/>
      <c r="E11" s="272"/>
      <c r="F11" s="272" t="s">
        <v>175</v>
      </c>
      <c r="G11" s="272" t="s">
        <v>16</v>
      </c>
      <c r="H11" s="375"/>
      <c r="I11" s="375"/>
      <c r="J11" s="375"/>
      <c r="K11" s="375"/>
      <c r="L11" s="375"/>
      <c r="M11" s="375"/>
      <c r="N11" s="375"/>
      <c r="O11" s="375"/>
      <c r="P11" s="375"/>
      <c r="Q11" s="375"/>
    </row>
    <row r="13" spans="1:20" ht="12.7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="255" customFormat="1" ht="12.75">
      <c r="A14" s="273" t="s">
        <v>178</v>
      </c>
    </row>
    <row r="15" spans="6:17" s="274" customFormat="1" ht="12.75">
      <c r="F15" s="275"/>
      <c r="G15" s="275"/>
      <c r="N15" s="376" t="s">
        <v>179</v>
      </c>
      <c r="O15" s="376"/>
      <c r="P15" s="276" t="s">
        <v>180</v>
      </c>
      <c r="Q15" s="277"/>
    </row>
    <row r="16" spans="1:17" s="280" customFormat="1" ht="25.5">
      <c r="A16" s="278"/>
      <c r="B16" s="377" t="s">
        <v>181</v>
      </c>
      <c r="C16" s="377"/>
      <c r="D16" s="377"/>
      <c r="E16" s="377"/>
      <c r="F16" s="377"/>
      <c r="G16" s="279" t="s">
        <v>182</v>
      </c>
      <c r="H16" s="377" t="s">
        <v>183</v>
      </c>
      <c r="I16" s="377"/>
      <c r="J16" s="377"/>
      <c r="K16" s="377" t="s">
        <v>184</v>
      </c>
      <c r="L16" s="377"/>
      <c r="M16" s="377"/>
      <c r="N16" s="278" t="s">
        <v>185</v>
      </c>
      <c r="O16" s="278" t="s">
        <v>186</v>
      </c>
      <c r="P16" s="279" t="s">
        <v>187</v>
      </c>
      <c r="Q16" s="279" t="s">
        <v>188</v>
      </c>
    </row>
    <row r="17" spans="1:17" s="278" customFormat="1" ht="57" customHeight="1">
      <c r="A17" s="278">
        <v>1</v>
      </c>
      <c r="B17" s="378" t="s">
        <v>189</v>
      </c>
      <c r="C17" s="378"/>
      <c r="D17" s="378"/>
      <c r="E17" s="378"/>
      <c r="F17" s="378"/>
      <c r="G17" s="279" t="s">
        <v>190</v>
      </c>
      <c r="H17" s="378" t="s">
        <v>191</v>
      </c>
      <c r="I17" s="378"/>
      <c r="J17" s="378"/>
      <c r="K17" s="378" t="s">
        <v>192</v>
      </c>
      <c r="L17" s="378"/>
      <c r="M17" s="378"/>
      <c r="N17" s="278">
        <v>15</v>
      </c>
      <c r="O17" s="278">
        <v>150</v>
      </c>
      <c r="P17" s="279">
        <v>0</v>
      </c>
      <c r="Q17" s="279">
        <v>4</v>
      </c>
    </row>
    <row r="18" spans="1:17" s="278" customFormat="1" ht="63" customHeight="1">
      <c r="A18" s="278">
        <v>2</v>
      </c>
      <c r="B18" s="378" t="s">
        <v>193</v>
      </c>
      <c r="C18" s="378"/>
      <c r="D18" s="378"/>
      <c r="E18" s="378"/>
      <c r="F18" s="378"/>
      <c r="G18" s="279" t="s">
        <v>194</v>
      </c>
      <c r="H18" s="378" t="s">
        <v>195</v>
      </c>
      <c r="I18" s="378"/>
      <c r="J18" s="378"/>
      <c r="K18" s="378" t="s">
        <v>196</v>
      </c>
      <c r="L18" s="378"/>
      <c r="M18" s="378"/>
      <c r="N18" s="278">
        <v>10</v>
      </c>
      <c r="O18" s="278">
        <v>100</v>
      </c>
      <c r="P18" s="279">
        <v>0</v>
      </c>
      <c r="Q18" s="279">
        <v>2</v>
      </c>
    </row>
    <row r="19" spans="1:17" s="278" customFormat="1" ht="66.75" customHeight="1">
      <c r="A19" s="278">
        <v>3</v>
      </c>
      <c r="B19" s="378" t="s">
        <v>197</v>
      </c>
      <c r="C19" s="378"/>
      <c r="D19" s="378"/>
      <c r="E19" s="378"/>
      <c r="F19" s="378"/>
      <c r="G19" s="279" t="s">
        <v>190</v>
      </c>
      <c r="H19" s="378" t="s">
        <v>198</v>
      </c>
      <c r="I19" s="378"/>
      <c r="J19" s="378"/>
      <c r="K19" s="378" t="s">
        <v>199</v>
      </c>
      <c r="L19" s="378"/>
      <c r="M19" s="378"/>
      <c r="N19" s="278">
        <v>30</v>
      </c>
      <c r="O19" s="278">
        <v>200</v>
      </c>
      <c r="P19" s="279">
        <v>0</v>
      </c>
      <c r="Q19" s="279">
        <v>2</v>
      </c>
    </row>
    <row r="20" spans="1:17" s="278" customFormat="1" ht="66" customHeight="1">
      <c r="A20" s="278">
        <v>4</v>
      </c>
      <c r="B20" s="378" t="s">
        <v>200</v>
      </c>
      <c r="C20" s="378"/>
      <c r="D20" s="378"/>
      <c r="E20" s="378"/>
      <c r="F20" s="378"/>
      <c r="G20" s="279" t="s">
        <v>190</v>
      </c>
      <c r="H20" s="378" t="s">
        <v>201</v>
      </c>
      <c r="I20" s="378"/>
      <c r="J20" s="378"/>
      <c r="K20" s="378" t="s">
        <v>202</v>
      </c>
      <c r="L20" s="378"/>
      <c r="M20" s="378"/>
      <c r="N20" s="278">
        <v>10</v>
      </c>
      <c r="O20" s="278">
        <v>50</v>
      </c>
      <c r="P20" s="279">
        <v>0</v>
      </c>
      <c r="Q20" s="279">
        <v>4</v>
      </c>
    </row>
    <row r="21" spans="1:13" s="282" customFormat="1" ht="36.75" customHeight="1">
      <c r="A21" s="279">
        <v>5</v>
      </c>
      <c r="B21" s="378"/>
      <c r="C21" s="378"/>
      <c r="D21" s="378"/>
      <c r="E21" s="378"/>
      <c r="F21" s="378"/>
      <c r="G21" s="281"/>
      <c r="H21" s="378"/>
      <c r="I21" s="378"/>
      <c r="J21" s="378"/>
      <c r="K21" s="378"/>
      <c r="L21" s="378"/>
      <c r="M21" s="378"/>
    </row>
    <row r="22" spans="2:13" s="282" customFormat="1" ht="12.75">
      <c r="B22" s="378"/>
      <c r="C22" s="378"/>
      <c r="D22" s="378"/>
      <c r="E22" s="378"/>
      <c r="F22" s="378"/>
      <c r="G22" s="281"/>
      <c r="H22" s="378"/>
      <c r="I22" s="378"/>
      <c r="J22" s="378"/>
      <c r="K22" s="378"/>
      <c r="L22" s="378"/>
      <c r="M22" s="378"/>
    </row>
    <row r="23" spans="5:8" ht="12.75">
      <c r="E23" s="283"/>
      <c r="F23" s="283"/>
      <c r="G23" s="283"/>
      <c r="H23" s="283"/>
    </row>
    <row r="24" spans="1:8" s="216" customFormat="1" ht="12.75">
      <c r="A24" s="216" t="s">
        <v>151</v>
      </c>
      <c r="E24" s="272"/>
      <c r="F24" s="272"/>
      <c r="G24" s="272"/>
      <c r="H24" s="272"/>
    </row>
    <row r="25" spans="1:8" s="216" customFormat="1" ht="12.75">
      <c r="A25" s="216" t="s">
        <v>203</v>
      </c>
      <c r="B25" s="216" t="s">
        <v>204</v>
      </c>
      <c r="E25" s="272"/>
      <c r="F25" s="272"/>
      <c r="G25" s="272"/>
      <c r="H25" s="272"/>
    </row>
    <row r="26" spans="1:2" s="216" customFormat="1" ht="12.75">
      <c r="A26" s="216" t="s">
        <v>205</v>
      </c>
      <c r="B26" s="216" t="s">
        <v>206</v>
      </c>
    </row>
    <row r="27" s="216" customFormat="1" ht="12.75">
      <c r="B27" s="216" t="s">
        <v>207</v>
      </c>
    </row>
    <row r="28" spans="1:2" s="216" customFormat="1" ht="12.75">
      <c r="A28" s="216" t="s">
        <v>208</v>
      </c>
      <c r="B28" s="216" t="s">
        <v>209</v>
      </c>
    </row>
    <row r="29" s="216" customFormat="1" ht="12.75">
      <c r="B29" s="216" t="s">
        <v>210</v>
      </c>
    </row>
    <row r="30" spans="5:9" ht="12.75">
      <c r="E30" s="283"/>
      <c r="F30" s="283"/>
      <c r="G30" s="283"/>
      <c r="H30" s="283"/>
      <c r="I30" s="283"/>
    </row>
    <row r="31" spans="5:25" ht="12.75">
      <c r="E31" s="283"/>
      <c r="F31" s="283"/>
      <c r="G31" s="283"/>
      <c r="H31" s="283"/>
      <c r="I31" s="283"/>
      <c r="R31" s="216"/>
      <c r="S31" s="216"/>
      <c r="T31" s="216"/>
      <c r="U31" s="216"/>
      <c r="V31" s="216"/>
      <c r="W31" s="216"/>
      <c r="X31" s="216"/>
      <c r="Y31" s="216"/>
    </row>
    <row r="32" spans="5:25" ht="15">
      <c r="E32" s="283"/>
      <c r="F32" s="283"/>
      <c r="G32" s="283"/>
      <c r="H32" s="283"/>
      <c r="I32" s="284" t="s">
        <v>211</v>
      </c>
      <c r="J32" s="216"/>
      <c r="K32" s="216"/>
      <c r="R32" s="216"/>
      <c r="S32" s="216"/>
      <c r="T32" s="216"/>
      <c r="U32" s="216"/>
      <c r="V32" s="216"/>
      <c r="W32" s="216"/>
      <c r="X32" s="216"/>
      <c r="Y32" s="216"/>
    </row>
    <row r="33" spans="5:25" ht="15">
      <c r="E33" s="283"/>
      <c r="F33" s="283"/>
      <c r="G33" s="283"/>
      <c r="H33" s="283"/>
      <c r="I33" s="8" t="s">
        <v>169</v>
      </c>
      <c r="J33" s="274"/>
      <c r="R33" s="216"/>
      <c r="S33" s="216"/>
      <c r="T33" s="216"/>
      <c r="U33" s="216"/>
      <c r="V33" s="216"/>
      <c r="W33" s="216"/>
      <c r="X33" s="216"/>
      <c r="Y33" s="216"/>
    </row>
    <row r="34" spans="5:25" ht="15">
      <c r="E34" s="283"/>
      <c r="F34" s="283"/>
      <c r="G34" s="283"/>
      <c r="H34" s="283"/>
      <c r="I34" s="8"/>
      <c r="J34" s="274" t="s">
        <v>212</v>
      </c>
      <c r="R34" s="216"/>
      <c r="S34" s="216"/>
      <c r="T34" s="216"/>
      <c r="U34" s="216"/>
      <c r="V34" s="216"/>
      <c r="W34" s="216"/>
      <c r="X34" s="216"/>
      <c r="Y34" s="216"/>
    </row>
    <row r="35" spans="5:25" ht="15">
      <c r="E35" s="283"/>
      <c r="F35" s="283"/>
      <c r="G35" s="283" t="s">
        <v>16</v>
      </c>
      <c r="H35" s="283"/>
      <c r="I35" s="8"/>
      <c r="J35" s="274" t="s">
        <v>213</v>
      </c>
      <c r="R35" s="216"/>
      <c r="S35" s="216"/>
      <c r="T35" s="216"/>
      <c r="U35" s="216"/>
      <c r="V35" s="216"/>
      <c r="W35" s="216"/>
      <c r="X35" s="216"/>
      <c r="Y35" s="216"/>
    </row>
    <row r="36" spans="5:10" ht="15">
      <c r="E36" s="283"/>
      <c r="F36" s="283"/>
      <c r="G36" s="283"/>
      <c r="H36" s="283"/>
      <c r="I36" s="8"/>
      <c r="J36" s="274" t="s">
        <v>214</v>
      </c>
    </row>
    <row r="37" spans="5:9" ht="15">
      <c r="E37" s="283"/>
      <c r="F37" s="283"/>
      <c r="G37" s="283"/>
      <c r="H37" s="283"/>
      <c r="I37" s="8" t="s">
        <v>170</v>
      </c>
    </row>
    <row r="38" spans="9:10" ht="15">
      <c r="I38" s="8"/>
      <c r="J38" t="s">
        <v>215</v>
      </c>
    </row>
    <row r="39" spans="9:10" ht="15">
      <c r="I39" s="8"/>
      <c r="J39" t="s">
        <v>216</v>
      </c>
    </row>
    <row r="40" spans="9:10" ht="15">
      <c r="I40" s="8"/>
      <c r="J40" t="s">
        <v>217</v>
      </c>
    </row>
    <row r="41" ht="15">
      <c r="I41" s="8" t="s">
        <v>171</v>
      </c>
    </row>
    <row r="42" spans="9:10" ht="15">
      <c r="I42" s="8"/>
      <c r="J42" t="s">
        <v>218</v>
      </c>
    </row>
    <row r="43" spans="9:10" ht="15">
      <c r="I43" s="8"/>
      <c r="J43" t="s">
        <v>219</v>
      </c>
    </row>
    <row r="44" spans="9:10" ht="15">
      <c r="I44" s="8"/>
      <c r="J44" t="s">
        <v>220</v>
      </c>
    </row>
    <row r="45" spans="9:10" ht="15">
      <c r="I45" s="8"/>
      <c r="J45" t="s">
        <v>221</v>
      </c>
    </row>
    <row r="46" spans="9:10" ht="15.75">
      <c r="I46" s="284"/>
      <c r="J46" s="8"/>
    </row>
    <row r="47" spans="9:10" ht="15.75">
      <c r="I47" s="284" t="s">
        <v>222</v>
      </c>
      <c r="J47" s="8"/>
    </row>
    <row r="48" ht="15">
      <c r="I48" s="8" t="s">
        <v>171</v>
      </c>
    </row>
    <row r="49" spans="9:10" ht="15">
      <c r="I49" s="8"/>
      <c r="J49" t="s">
        <v>223</v>
      </c>
    </row>
    <row r="50" spans="9:10" ht="15">
      <c r="I50" s="8"/>
      <c r="J50" t="s">
        <v>224</v>
      </c>
    </row>
    <row r="51" spans="9:10" ht="15">
      <c r="I51" s="8"/>
      <c r="J51" t="s">
        <v>225</v>
      </c>
    </row>
    <row r="52" spans="9:10" ht="15">
      <c r="I52" s="8"/>
      <c r="J52" t="s">
        <v>226</v>
      </c>
    </row>
    <row r="53" ht="15">
      <c r="I53" s="8" t="s">
        <v>170</v>
      </c>
    </row>
    <row r="54" spans="9:10" ht="15">
      <c r="I54" s="8"/>
      <c r="J54" t="s">
        <v>227</v>
      </c>
    </row>
    <row r="55" spans="9:10" ht="15">
      <c r="I55" s="8"/>
      <c r="J55" t="s">
        <v>228</v>
      </c>
    </row>
    <row r="56" spans="9:10" ht="15">
      <c r="I56" s="8"/>
      <c r="J56" t="s">
        <v>229</v>
      </c>
    </row>
    <row r="57" ht="15">
      <c r="I57" s="8" t="s">
        <v>169</v>
      </c>
    </row>
    <row r="58" spans="9:10" ht="15">
      <c r="I58" s="8"/>
      <c r="J58" t="s">
        <v>230</v>
      </c>
    </row>
    <row r="59" ht="12.75">
      <c r="J59" t="s">
        <v>231</v>
      </c>
    </row>
    <row r="60" ht="12.75">
      <c r="J60" t="s">
        <v>232</v>
      </c>
    </row>
    <row r="61" ht="12.75">
      <c r="J61" t="s">
        <v>233</v>
      </c>
    </row>
  </sheetData>
  <mergeCells count="25">
    <mergeCell ref="B22:F22"/>
    <mergeCell ref="H22:J22"/>
    <mergeCell ref="K22:M22"/>
    <mergeCell ref="B20:F20"/>
    <mergeCell ref="H20:J20"/>
    <mergeCell ref="K20:M20"/>
    <mergeCell ref="B21:F21"/>
    <mergeCell ref="H21:J21"/>
    <mergeCell ref="K21:M21"/>
    <mergeCell ref="B18:F18"/>
    <mergeCell ref="H18:J18"/>
    <mergeCell ref="K18:M18"/>
    <mergeCell ref="B19:F19"/>
    <mergeCell ref="H19:J19"/>
    <mergeCell ref="K19:M19"/>
    <mergeCell ref="B16:F16"/>
    <mergeCell ref="H16:J16"/>
    <mergeCell ref="K16:M16"/>
    <mergeCell ref="B17:F17"/>
    <mergeCell ref="H17:J17"/>
    <mergeCell ref="K17:M17"/>
    <mergeCell ref="H8:T8"/>
    <mergeCell ref="H9:Q9"/>
    <mergeCell ref="H11:Q11"/>
    <mergeCell ref="N15:O1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1.8515625" style="0" customWidth="1"/>
    <col min="2" max="2" width="6.7109375" style="0" customWidth="1"/>
    <col min="3" max="3" width="21.140625" style="285" customWidth="1"/>
    <col min="4" max="4" width="10.28125" style="286" customWidth="1"/>
    <col min="5" max="5" width="19.140625" style="287" customWidth="1"/>
    <col min="6" max="6" width="46.421875" style="287" customWidth="1"/>
    <col min="7" max="7" width="5.140625" style="287" customWidth="1"/>
    <col min="8" max="8" width="9.28125" style="0" customWidth="1"/>
    <col min="9" max="9" width="10.28125" style="0" customWidth="1"/>
    <col min="10" max="10" width="8.7109375" style="0" customWidth="1"/>
    <col min="12" max="12" width="6.140625" style="0" customWidth="1"/>
    <col min="13" max="13" width="6.28125" style="0" customWidth="1"/>
    <col min="14" max="15" width="5.8515625" style="0" customWidth="1"/>
    <col min="16" max="16" width="4.28125" style="0" customWidth="1"/>
    <col min="17" max="17" width="1.7109375" style="0" customWidth="1"/>
    <col min="18" max="18" width="70.28125" style="0" customWidth="1"/>
    <col min="19" max="19" width="12.00390625" style="272" customWidth="1"/>
    <col min="20" max="20" width="13.57421875" style="287" customWidth="1"/>
  </cols>
  <sheetData>
    <row r="1" spans="1:20" ht="18" customHeight="1">
      <c r="A1" s="266" t="str">
        <f>+'Tab B Cost &amp; Schedule Estimate'!B1</f>
        <v>Cost Center:</v>
      </c>
      <c r="B1" s="266"/>
      <c r="D1" s="286" t="str">
        <f>+'Tab A Description'!B3</f>
        <v>cost center</v>
      </c>
      <c r="E1"/>
      <c r="F1" s="266"/>
      <c r="G1" s="266"/>
      <c r="I1" s="268"/>
      <c r="S1"/>
      <c r="T1"/>
    </row>
    <row r="2" spans="1:20" ht="18" customHeight="1">
      <c r="A2" s="266" t="str">
        <f>+'Tab B Cost &amp; Schedule Estimate'!B2</f>
        <v>Job Number:</v>
      </c>
      <c r="B2" s="266"/>
      <c r="D2" s="286">
        <f>+'Tab A Description'!B4</f>
        <v>6100</v>
      </c>
      <c r="E2"/>
      <c r="F2" s="266"/>
      <c r="G2" s="266"/>
      <c r="I2" s="268"/>
      <c r="S2"/>
      <c r="T2"/>
    </row>
    <row r="3" spans="1:20" ht="18" customHeight="1">
      <c r="A3" s="266" t="str">
        <f>+'Tab B Cost &amp; Schedule Estimate'!B3</f>
        <v>Job Title: </v>
      </c>
      <c r="B3" s="266"/>
      <c r="D3" s="286" t="str">
        <f>+'Tab A Description'!B5</f>
        <v>Central I&amp;C and Data Acquisition</v>
      </c>
      <c r="E3"/>
      <c r="F3" s="266"/>
      <c r="G3" s="266"/>
      <c r="I3" s="268"/>
      <c r="S3"/>
      <c r="T3"/>
    </row>
    <row r="4" spans="1:20" ht="18" customHeight="1">
      <c r="A4" s="266" t="str">
        <f>+'Tab B Cost &amp; Schedule Estimate'!B4</f>
        <v>Job Manager: </v>
      </c>
      <c r="B4" s="266"/>
      <c r="D4" s="286" t="str">
        <f>+'Tab A Description'!B6</f>
        <v>P. Sichta</v>
      </c>
      <c r="E4"/>
      <c r="F4" s="266"/>
      <c r="G4" s="266"/>
      <c r="I4" s="268"/>
      <c r="S4"/>
      <c r="T4"/>
    </row>
    <row r="5" spans="5:20" ht="12.75">
      <c r="E5"/>
      <c r="F5"/>
      <c r="G5"/>
      <c r="S5"/>
      <c r="T5"/>
    </row>
    <row r="6" spans="1:9" ht="20.25">
      <c r="A6" s="266"/>
      <c r="B6" s="266"/>
      <c r="D6" s="288"/>
      <c r="E6" s="289"/>
      <c r="F6"/>
      <c r="G6"/>
      <c r="I6" s="287"/>
    </row>
    <row r="7" spans="1:9" ht="12.75">
      <c r="A7" s="48"/>
      <c r="B7" s="48"/>
      <c r="C7" s="290"/>
      <c r="D7" s="291"/>
      <c r="E7" s="292"/>
      <c r="F7" s="48"/>
      <c r="G7" s="48"/>
      <c r="H7" s="48"/>
      <c r="I7" s="293"/>
    </row>
    <row r="8" spans="1:9" ht="18">
      <c r="A8" s="294" t="s">
        <v>234</v>
      </c>
      <c r="B8" s="295" t="s">
        <v>235</v>
      </c>
      <c r="C8" s="296" t="s">
        <v>236</v>
      </c>
      <c r="D8" s="297" t="s">
        <v>237</v>
      </c>
      <c r="E8" s="298"/>
      <c r="F8" s="299" t="s">
        <v>238</v>
      </c>
      <c r="G8" s="300"/>
      <c r="H8" s="300"/>
      <c r="I8" s="301"/>
    </row>
    <row r="9" spans="1:9" ht="12.75">
      <c r="A9" s="216"/>
      <c r="D9" s="288"/>
      <c r="E9" s="289"/>
      <c r="F9"/>
      <c r="G9"/>
      <c r="I9" s="287"/>
    </row>
    <row r="10" spans="1:9" ht="409.5">
      <c r="A10" s="216" t="s">
        <v>8</v>
      </c>
      <c r="B10" s="12" t="s">
        <v>251</v>
      </c>
      <c r="C10" s="302"/>
      <c r="D10" s="288"/>
      <c r="E10" s="289"/>
      <c r="F10" s="274"/>
      <c r="G10" s="274"/>
      <c r="H10" s="274"/>
      <c r="I10" s="303"/>
    </row>
    <row r="11" spans="1:9" ht="12.75">
      <c r="A11" t="s">
        <v>239</v>
      </c>
      <c r="B11">
        <v>2</v>
      </c>
      <c r="C11" s="304">
        <v>12</v>
      </c>
      <c r="D11" s="305">
        <f aca="true" t="shared" si="0" ref="D11:D22">C11*B11</f>
        <v>24</v>
      </c>
      <c r="E11" s="306"/>
      <c r="F11" s="307">
        <v>6</v>
      </c>
      <c r="G11" s="277"/>
      <c r="H11" s="275"/>
      <c r="I11" s="308"/>
    </row>
    <row r="12" spans="1:9" ht="12.75">
      <c r="A12" t="s">
        <v>240</v>
      </c>
      <c r="B12">
        <v>1</v>
      </c>
      <c r="C12" s="309">
        <v>2</v>
      </c>
      <c r="D12" s="305">
        <f t="shared" si="0"/>
        <v>2</v>
      </c>
      <c r="E12" s="289"/>
      <c r="F12" s="310">
        <v>6</v>
      </c>
      <c r="G12" s="274"/>
      <c r="H12" s="274"/>
      <c r="I12" s="303"/>
    </row>
    <row r="13" spans="1:9" ht="12.75">
      <c r="A13" t="s">
        <v>241</v>
      </c>
      <c r="B13">
        <v>4</v>
      </c>
      <c r="C13" s="311">
        <v>15</v>
      </c>
      <c r="D13" s="305">
        <f t="shared" si="0"/>
        <v>60</v>
      </c>
      <c r="E13" s="306"/>
      <c r="F13" s="312">
        <v>6</v>
      </c>
      <c r="G13" s="313"/>
      <c r="H13" s="314"/>
      <c r="I13" s="315"/>
    </row>
    <row r="14" spans="1:9" ht="12.75">
      <c r="A14" s="316" t="s">
        <v>242</v>
      </c>
      <c r="B14" s="316">
        <v>10</v>
      </c>
      <c r="C14" s="311">
        <v>1</v>
      </c>
      <c r="D14" s="305">
        <f t="shared" si="0"/>
        <v>10</v>
      </c>
      <c r="E14" s="306"/>
      <c r="F14" s="312">
        <v>6</v>
      </c>
      <c r="G14" s="313"/>
      <c r="H14" s="314"/>
      <c r="I14" s="315"/>
    </row>
    <row r="15" spans="1:9" ht="12.75">
      <c r="A15" s="317" t="s">
        <v>243</v>
      </c>
      <c r="B15" s="318">
        <v>1</v>
      </c>
      <c r="C15" s="311">
        <v>2</v>
      </c>
      <c r="D15" s="305">
        <f t="shared" si="0"/>
        <v>2</v>
      </c>
      <c r="E15" s="306"/>
      <c r="F15" s="312">
        <v>6</v>
      </c>
      <c r="G15" s="313"/>
      <c r="H15" s="319"/>
      <c r="I15" s="315"/>
    </row>
    <row r="16" spans="1:9" ht="12.75">
      <c r="A16" s="317" t="s">
        <v>244</v>
      </c>
      <c r="B16" s="318">
        <v>10</v>
      </c>
      <c r="C16" s="311">
        <v>0.4</v>
      </c>
      <c r="D16" s="305">
        <f t="shared" si="0"/>
        <v>4</v>
      </c>
      <c r="E16" s="306"/>
      <c r="F16" s="312">
        <v>6</v>
      </c>
      <c r="G16" s="313"/>
      <c r="H16" s="319"/>
      <c r="I16" s="315"/>
    </row>
    <row r="17" spans="1:9" ht="12.75">
      <c r="A17" s="317" t="s">
        <v>245</v>
      </c>
      <c r="B17" s="318">
        <v>1</v>
      </c>
      <c r="C17" s="311">
        <v>5</v>
      </c>
      <c r="D17" s="305">
        <f t="shared" si="0"/>
        <v>5</v>
      </c>
      <c r="E17" s="306"/>
      <c r="F17" s="312">
        <v>6</v>
      </c>
      <c r="G17" s="313"/>
      <c r="H17" s="314"/>
      <c r="I17" s="315"/>
    </row>
    <row r="18" spans="1:9" ht="12.75">
      <c r="A18" s="317" t="s">
        <v>246</v>
      </c>
      <c r="B18" s="318">
        <v>2</v>
      </c>
      <c r="C18" s="311">
        <v>6</v>
      </c>
      <c r="D18" s="305">
        <f t="shared" si="0"/>
        <v>12</v>
      </c>
      <c r="E18" s="306"/>
      <c r="F18" s="312">
        <v>6</v>
      </c>
      <c r="G18" s="313"/>
      <c r="H18" s="314"/>
      <c r="I18" s="315"/>
    </row>
    <row r="19" spans="1:9" ht="12.75">
      <c r="A19" s="317" t="s">
        <v>247</v>
      </c>
      <c r="B19" s="318">
        <v>15</v>
      </c>
      <c r="C19" s="311">
        <v>0.5</v>
      </c>
      <c r="D19" s="305">
        <f t="shared" si="0"/>
        <v>7.5</v>
      </c>
      <c r="E19" s="306"/>
      <c r="F19" s="312">
        <v>6</v>
      </c>
      <c r="G19" s="313"/>
      <c r="H19" s="314"/>
      <c r="I19" s="315"/>
    </row>
    <row r="20" spans="1:9" ht="12.75">
      <c r="A20" s="317" t="s">
        <v>248</v>
      </c>
      <c r="B20" s="318">
        <v>1</v>
      </c>
      <c r="C20" s="311">
        <v>50</v>
      </c>
      <c r="D20" s="305">
        <f t="shared" si="0"/>
        <v>50</v>
      </c>
      <c r="E20" s="306"/>
      <c r="F20" s="312">
        <v>6</v>
      </c>
      <c r="G20" s="313"/>
      <c r="H20" s="314"/>
      <c r="I20" s="315"/>
    </row>
    <row r="21" spans="1:9" ht="12.75">
      <c r="A21" s="317" t="s">
        <v>249</v>
      </c>
      <c r="B21" s="318">
        <v>1</v>
      </c>
      <c r="C21" s="311">
        <v>10</v>
      </c>
      <c r="D21" s="305">
        <f t="shared" si="0"/>
        <v>10</v>
      </c>
      <c r="E21" s="306"/>
      <c r="F21" s="312">
        <v>6</v>
      </c>
      <c r="G21" s="313"/>
      <c r="H21" s="314"/>
      <c r="I21" s="315"/>
    </row>
    <row r="22" spans="1:20" ht="12.75">
      <c r="A22" s="317" t="s">
        <v>250</v>
      </c>
      <c r="B22">
        <v>1</v>
      </c>
      <c r="C22">
        <v>4</v>
      </c>
      <c r="D22" s="305">
        <f t="shared" si="0"/>
        <v>4</v>
      </c>
      <c r="E22"/>
      <c r="F22" s="283"/>
      <c r="G22"/>
      <c r="S22"/>
      <c r="T22"/>
    </row>
    <row r="23" spans="1:9" ht="12.75">
      <c r="A23" s="316"/>
      <c r="B23" s="318"/>
      <c r="C23" s="311"/>
      <c r="D23"/>
      <c r="E23" s="306"/>
      <c r="F23" s="320"/>
      <c r="G23" s="313"/>
      <c r="H23" s="319"/>
      <c r="I23" s="315"/>
    </row>
    <row r="24" spans="1:9" ht="12.75">
      <c r="A24" s="317"/>
      <c r="B24" s="318"/>
      <c r="C24" s="311"/>
      <c r="D24"/>
      <c r="E24" s="306"/>
      <c r="F24" s="321"/>
      <c r="G24" s="313"/>
      <c r="H24" s="314"/>
      <c r="I24" s="315"/>
    </row>
    <row r="25" spans="1:9" ht="12.75">
      <c r="A25" s="316"/>
      <c r="B25" s="318"/>
      <c r="C25" s="311"/>
      <c r="D25"/>
      <c r="E25" s="306"/>
      <c r="F25" s="322"/>
      <c r="G25" s="313"/>
      <c r="H25" s="314"/>
      <c r="I25" s="315"/>
    </row>
    <row r="26" spans="1:9" ht="12.75">
      <c r="A26" s="317"/>
      <c r="B26" s="318"/>
      <c r="C26" s="311"/>
      <c r="D26"/>
      <c r="E26" s="306"/>
      <c r="F26" s="321"/>
      <c r="G26" s="313"/>
      <c r="H26" s="314"/>
      <c r="I26" s="315"/>
    </row>
    <row r="27" spans="1:9" ht="12.75">
      <c r="A27" s="316"/>
      <c r="B27" s="318"/>
      <c r="C27" s="311"/>
      <c r="D27"/>
      <c r="E27" s="306"/>
      <c r="F27" s="322"/>
      <c r="G27" s="313"/>
      <c r="H27" s="314"/>
      <c r="I27" s="315"/>
    </row>
    <row r="28" spans="1:9" ht="12.75">
      <c r="A28" s="317"/>
      <c r="B28" s="318"/>
      <c r="C28" s="311"/>
      <c r="D28"/>
      <c r="E28" s="306"/>
      <c r="F28" s="323"/>
      <c r="G28" s="323"/>
      <c r="H28" s="323"/>
      <c r="I28" s="324"/>
    </row>
    <row r="29" spans="1:9" ht="12.75">
      <c r="A29" s="325"/>
      <c r="B29" s="318"/>
      <c r="C29" s="311"/>
      <c r="D29" s="326"/>
      <c r="E29" s="306"/>
      <c r="F29" s="379"/>
      <c r="G29" s="379"/>
      <c r="H29" s="379"/>
      <c r="I29" s="328"/>
    </row>
    <row r="30" spans="1:9" ht="12.75">
      <c r="A30" s="325"/>
      <c r="B30" s="318"/>
      <c r="C30" s="311"/>
      <c r="D30" s="329"/>
      <c r="E30" s="330"/>
      <c r="F30" s="327"/>
      <c r="G30" s="327"/>
      <c r="H30" s="327"/>
      <c r="I30" s="328"/>
    </row>
    <row r="31" spans="1:9" ht="12.75">
      <c r="A31" s="331"/>
      <c r="B31" s="332"/>
      <c r="C31" s="333"/>
      <c r="D31" s="334">
        <f>SUM(D11:D30)</f>
        <v>190.5</v>
      </c>
      <c r="E31" s="306"/>
      <c r="F31" s="327"/>
      <c r="G31" s="313"/>
      <c r="H31" s="335"/>
      <c r="I31" s="315"/>
    </row>
    <row r="32" spans="1:9" ht="12.75">
      <c r="A32" s="336"/>
      <c r="B32" s="337"/>
      <c r="C32" s="338"/>
      <c r="D32" s="339"/>
      <c r="E32" s="330"/>
      <c r="F32" s="327"/>
      <c r="G32" s="313"/>
      <c r="H32" s="335"/>
      <c r="I32" s="315"/>
    </row>
    <row r="33" spans="1:9" ht="12.75">
      <c r="A33" s="325"/>
      <c r="B33" s="340"/>
      <c r="C33" s="311"/>
      <c r="D33" s="305"/>
      <c r="E33" s="306"/>
      <c r="F33" s="327"/>
      <c r="G33" s="335"/>
      <c r="H33" s="335"/>
      <c r="I33" s="328"/>
    </row>
    <row r="34" spans="1:9" ht="12.75">
      <c r="A34" s="325"/>
      <c r="B34" s="340"/>
      <c r="C34" s="311"/>
      <c r="D34" s="305"/>
      <c r="E34" s="306"/>
      <c r="F34" s="327"/>
      <c r="G34" s="313"/>
      <c r="H34" s="335"/>
      <c r="I34" s="315"/>
    </row>
    <row r="35" spans="1:9" ht="12.75">
      <c r="A35" s="325"/>
      <c r="B35" s="340"/>
      <c r="C35" s="341"/>
      <c r="D35" s="326"/>
      <c r="E35" s="342"/>
      <c r="F35" s="343"/>
      <c r="G35" s="343"/>
      <c r="H35" s="343"/>
      <c r="I35" s="328"/>
    </row>
    <row r="36" spans="1:9" ht="12.75">
      <c r="A36" s="325"/>
      <c r="B36" s="340"/>
      <c r="C36" s="341"/>
      <c r="D36" s="326"/>
      <c r="E36" s="342"/>
      <c r="F36" s="343"/>
      <c r="G36" s="344"/>
      <c r="H36" s="335"/>
      <c r="I36" s="315"/>
    </row>
    <row r="37" spans="1:9" ht="12.75">
      <c r="A37" s="345"/>
      <c r="B37" s="346"/>
      <c r="C37" s="341"/>
      <c r="D37" s="326"/>
      <c r="E37" s="342"/>
      <c r="F37" s="347"/>
      <c r="G37" s="347"/>
      <c r="H37" s="347"/>
      <c r="I37" s="324"/>
    </row>
    <row r="38" spans="1:9" ht="12.75">
      <c r="A38" s="345"/>
      <c r="B38" s="346"/>
      <c r="C38" s="341"/>
      <c r="D38" s="348"/>
      <c r="E38" s="342"/>
      <c r="F38" s="327"/>
      <c r="G38" s="347"/>
      <c r="H38" s="349"/>
      <c r="I38" s="315"/>
    </row>
    <row r="39" spans="1:9" ht="12.75">
      <c r="A39" s="350"/>
      <c r="B39" s="351"/>
      <c r="C39" s="341"/>
      <c r="D39" s="326"/>
      <c r="E39" s="342"/>
      <c r="F39" s="347"/>
      <c r="G39" s="347"/>
      <c r="H39" s="347"/>
      <c r="I39" s="324"/>
    </row>
    <row r="40" spans="1:9" ht="12.75">
      <c r="A40" s="345"/>
      <c r="B40" s="346"/>
      <c r="C40" s="341"/>
      <c r="D40" s="326"/>
      <c r="E40" s="342"/>
      <c r="F40" s="347"/>
      <c r="G40" s="347"/>
      <c r="H40" s="347"/>
      <c r="I40" s="324"/>
    </row>
    <row r="41" spans="1:9" ht="12.75">
      <c r="A41" s="345"/>
      <c r="B41" s="346"/>
      <c r="C41" s="341"/>
      <c r="D41" s="326"/>
      <c r="E41" s="342"/>
      <c r="F41" s="347"/>
      <c r="G41" s="275"/>
      <c r="H41" s="275"/>
      <c r="I41" s="352"/>
    </row>
    <row r="42" spans="1:9" ht="12.75">
      <c r="A42" s="345"/>
      <c r="B42" s="346"/>
      <c r="C42" s="341"/>
      <c r="D42" s="326"/>
      <c r="E42" s="380" t="s">
        <v>152</v>
      </c>
      <c r="F42" s="380"/>
      <c r="G42" s="347"/>
      <c r="H42" s="353"/>
      <c r="I42" s="354"/>
    </row>
    <row r="43" spans="1:9" ht="12.75">
      <c r="A43" s="345"/>
      <c r="B43" s="346"/>
      <c r="C43" s="341"/>
      <c r="D43" s="326"/>
      <c r="E43" s="355" t="s">
        <v>155</v>
      </c>
      <c r="F43" s="356"/>
      <c r="G43" s="349">
        <v>1</v>
      </c>
      <c r="H43" s="357">
        <v>0</v>
      </c>
      <c r="I43" s="358">
        <f>H43/H53</f>
        <v>0</v>
      </c>
    </row>
    <row r="44" spans="1:9" ht="12.75">
      <c r="A44" s="345"/>
      <c r="B44" s="346"/>
      <c r="C44" s="341"/>
      <c r="D44" s="326"/>
      <c r="E44" s="355" t="s">
        <v>157</v>
      </c>
      <c r="F44" s="356"/>
      <c r="G44" s="349">
        <v>2</v>
      </c>
      <c r="H44" s="357">
        <f>D15+D18</f>
        <v>14</v>
      </c>
      <c r="I44" s="358">
        <f>H44/H53</f>
        <v>0.0472972972972973</v>
      </c>
    </row>
    <row r="45" spans="1:9" ht="12.75">
      <c r="A45" s="345"/>
      <c r="B45" s="346"/>
      <c r="C45" s="341"/>
      <c r="D45" s="326"/>
      <c r="E45" s="355" t="s">
        <v>159</v>
      </c>
      <c r="F45" s="356"/>
      <c r="G45" s="349">
        <v>3</v>
      </c>
      <c r="H45" s="357">
        <v>0</v>
      </c>
      <c r="I45" s="358">
        <f>H45/H53</f>
        <v>0</v>
      </c>
    </row>
    <row r="46" spans="1:9" ht="12.75">
      <c r="A46" s="345"/>
      <c r="B46" s="346"/>
      <c r="C46" s="341"/>
      <c r="D46" s="326"/>
      <c r="E46" s="355" t="s">
        <v>161</v>
      </c>
      <c r="F46" s="356"/>
      <c r="G46" s="349">
        <v>4</v>
      </c>
      <c r="H46" s="357">
        <f>D13+D21+D34</f>
        <v>70</v>
      </c>
      <c r="I46" s="358">
        <f>H46/H53</f>
        <v>0.23648648648648649</v>
      </c>
    </row>
    <row r="47" spans="1:9" ht="12.75">
      <c r="A47" s="345"/>
      <c r="B47" s="346"/>
      <c r="C47" s="341"/>
      <c r="D47" s="326"/>
      <c r="E47" s="355" t="s">
        <v>163</v>
      </c>
      <c r="F47" s="356"/>
      <c r="G47" s="349">
        <v>5</v>
      </c>
      <c r="H47" s="357">
        <v>0</v>
      </c>
      <c r="I47" s="358">
        <f>H47/H53</f>
        <v>0</v>
      </c>
    </row>
    <row r="48" spans="1:9" ht="12.75">
      <c r="A48" s="345"/>
      <c r="B48" s="346"/>
      <c r="C48" s="341"/>
      <c r="D48" s="326"/>
      <c r="E48" s="355" t="s">
        <v>164</v>
      </c>
      <c r="F48" s="356"/>
      <c r="G48" s="349">
        <v>6</v>
      </c>
      <c r="H48" s="357">
        <f>D14+D19+SUM(D22:D27)+SUM(D31:D32)+D36+D38</f>
        <v>212</v>
      </c>
      <c r="I48" s="358">
        <f>H48/H53</f>
        <v>0.7162162162162162</v>
      </c>
    </row>
    <row r="49" spans="1:9" ht="12.75">
      <c r="A49" s="345"/>
      <c r="B49" s="346"/>
      <c r="C49" s="341"/>
      <c r="D49" s="326"/>
      <c r="E49" s="355" t="s">
        <v>165</v>
      </c>
      <c r="F49" s="356"/>
      <c r="G49" s="349">
        <v>7</v>
      </c>
      <c r="H49" s="357">
        <v>0</v>
      </c>
      <c r="I49" s="358">
        <f>H49/H53</f>
        <v>0</v>
      </c>
    </row>
    <row r="50" spans="1:9" ht="12.75">
      <c r="A50" s="345"/>
      <c r="B50" s="346"/>
      <c r="C50" s="341"/>
      <c r="D50" s="326"/>
      <c r="E50" s="355" t="s">
        <v>166</v>
      </c>
      <c r="F50" s="356"/>
      <c r="G50" s="349">
        <v>8</v>
      </c>
      <c r="H50" s="357">
        <v>0</v>
      </c>
      <c r="I50" s="358">
        <f>H50/H53</f>
        <v>0</v>
      </c>
    </row>
    <row r="51" spans="1:9" ht="12.75">
      <c r="A51" s="345"/>
      <c r="B51" s="346"/>
      <c r="C51" s="341"/>
      <c r="D51" s="326"/>
      <c r="E51" s="359" t="s">
        <v>167</v>
      </c>
      <c r="F51" s="360"/>
      <c r="G51" s="349">
        <v>9</v>
      </c>
      <c r="H51" s="357">
        <v>0</v>
      </c>
      <c r="I51" s="358">
        <f>H51/H53</f>
        <v>0</v>
      </c>
    </row>
    <row r="52" spans="1:9" ht="12.75">
      <c r="A52" s="345"/>
      <c r="B52" s="346"/>
      <c r="C52" s="341"/>
      <c r="D52" s="326"/>
      <c r="E52" s="342"/>
      <c r="F52" s="347"/>
      <c r="G52" s="347"/>
      <c r="H52" s="353"/>
      <c r="I52" s="354"/>
    </row>
    <row r="53" spans="1:9" ht="12.75">
      <c r="A53" s="345"/>
      <c r="B53" s="346"/>
      <c r="C53" s="341"/>
      <c r="D53" s="326"/>
      <c r="E53" s="342"/>
      <c r="F53" s="349" t="s">
        <v>149</v>
      </c>
      <c r="G53" s="347"/>
      <c r="H53" s="357">
        <f>SUM(H43:H51)</f>
        <v>296</v>
      </c>
      <c r="I53" s="358">
        <f>SUM(I43:I51)</f>
        <v>1</v>
      </c>
    </row>
  </sheetData>
  <mergeCells count="2">
    <mergeCell ref="F29:H29"/>
    <mergeCell ref="E42:F4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3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bsimmons</cp:lastModifiedBy>
  <cp:lastPrinted>2009-10-15T13:46:46Z</cp:lastPrinted>
  <dcterms:modified xsi:type="dcterms:W3CDTF">2009-10-22T16:05:51Z</dcterms:modified>
  <cp:category/>
  <cp:version/>
  <cp:contentType/>
  <cp:contentStatus/>
</cp:coreProperties>
</file>