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150" tabRatio="680" activeTab="1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  <sheet name="Tab B Cost &amp; Schedule Estim (2)" sheetId="5" r:id="rId5"/>
  </sheets>
  <definedNames>
    <definedName name="EASB">'Tab B Cost &amp; Schedule Estimate'!$B$20</definedName>
    <definedName name="EEEM">'Tab B Cost &amp; Schedule Estimate'!$B$16</definedName>
    <definedName name="EESM">'Tab B Cost &amp; Schedule Estimate'!$B$17</definedName>
    <definedName name="EETB">'Tab B Cost &amp; Schedule Estimate'!$B$18</definedName>
    <definedName name="GA">'Tab B Cost &amp; Schedule Estimate'!$B$19</definedName>
    <definedName name="_xlnm.Print_Area" localSheetId="0">'Tab A Description'!$A$1:$B$30</definedName>
    <definedName name="_xlnm.Print_Area" localSheetId="4">'Tab B Cost &amp; Schedule Estim (2)'!$A$1:$BT$166</definedName>
    <definedName name="_xlnm.Print_Area" localSheetId="1">'Tab B Cost &amp; Schedule Estimate'!$A$1:$AH$41</definedName>
    <definedName name="_xlnm.Print_Area" localSheetId="2">'Tab C Risk and uncertainty'!$A$1:$Q$29,'Tab C Risk and uncertainty'!$A$31:$Q$61</definedName>
    <definedName name="_xlnm.Print_Titles" localSheetId="4">'Tab B Cost &amp; Schedule Estim (2)'!$2:$8</definedName>
    <definedName name="_xlnm.Print_Titles" localSheetId="1">'Tab B Cost &amp; Schedule Estimate'!$2:$8</definedName>
  </definedNames>
  <calcPr fullCalcOnLoad="1"/>
</workbook>
</file>

<file path=xl/sharedStrings.xml><?xml version="1.0" encoding="utf-8"?>
<sst xmlns="http://schemas.openxmlformats.org/spreadsheetml/2006/main" count="331" uniqueCount="231">
  <si>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</si>
  <si>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</si>
  <si>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</si>
  <si>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</si>
  <si>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</si>
  <si>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</si>
  <si>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</si>
  <si>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</si>
  <si>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</si>
  <si>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</si>
  <si>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</si>
  <si>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</si>
  <si>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PTP Testing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</si>
  <si>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</si>
  <si>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</si>
  <si>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</si>
  <si>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</si>
  <si>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</si>
  <si>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</si>
  <si>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</si>
  <si>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</si>
  <si>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</si>
  <si>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</si>
  <si>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</si>
  <si>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</si>
  <si>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</si>
  <si>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</si>
  <si>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</si>
  <si>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</si>
  <si>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</si>
  <si>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</si>
  <si>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</si>
  <si>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</si>
  <si>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</si>
  <si>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</si>
  <si>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</si>
  <si>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</si>
  <si>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</si>
  <si>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</si>
  <si>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</si>
  <si>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</si>
  <si>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</si>
  <si>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</si>
  <si>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</si>
  <si>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</si>
  <si>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</si>
  <si>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</si>
  <si>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</si>
  <si>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</si>
  <si>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</si>
  <si>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</si>
  <si>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</si>
  <si>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</si>
  <si>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</si>
  <si>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</si>
  <si>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</si>
  <si>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</si>
  <si>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</si>
  <si>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</si>
  <si>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</si>
  <si>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DP** SB/TB (HP Tech)</t>
  </si>
  <si>
    <t>R*** RM (Researcher)</t>
  </si>
  <si>
    <t>Conceptual Design</t>
  </si>
  <si>
    <t>R&amp;D</t>
  </si>
  <si>
    <t>Ananlysis</t>
  </si>
  <si>
    <t>CDR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</si>
  <si>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</si>
  <si>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</si>
  <si>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</si>
  <si>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</si>
  <si>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</si>
  <si>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</si>
  <si>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CONDUCT PDR</t>
  </si>
  <si>
    <t>Final Design</t>
  </si>
  <si>
    <t>PDR Prep</t>
  </si>
  <si>
    <t>Design Drawings</t>
  </si>
  <si>
    <t>Disposition PDR Chits</t>
  </si>
  <si>
    <t>Update Analyses</t>
  </si>
  <si>
    <t>Prep Procurement Specs</t>
  </si>
  <si>
    <t>Prep System Requirements</t>
  </si>
  <si>
    <t>Prep System Description</t>
  </si>
  <si>
    <t>FDR Prep</t>
  </si>
  <si>
    <t>CONDUCT FDR</t>
  </si>
  <si>
    <t>Fab/Assembly</t>
  </si>
  <si>
    <t>Procurement</t>
  </si>
  <si>
    <t>Prep Requisition and procurement package</t>
  </si>
  <si>
    <t>SUBMIT REQ TO PROCUREMENT</t>
  </si>
  <si>
    <t>AWARD</t>
  </si>
  <si>
    <t>Fabricate or delivery</t>
  </si>
  <si>
    <t>Item 1:</t>
  </si>
  <si>
    <t>Item 2:</t>
  </si>
  <si>
    <t>Shop Fabrication</t>
  </si>
  <si>
    <t>Assembly</t>
  </si>
  <si>
    <t>Installation</t>
  </si>
  <si>
    <t>Machine Installation</t>
  </si>
  <si>
    <t>Physics Requirements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</si>
  <si>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</si>
  <si>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</si>
  <si>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</si>
  <si>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</si>
  <si>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</si>
  <si>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</si>
  <si>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</si>
  <si>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</si>
  <si>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Fab/Assy Procedure</t>
  </si>
  <si>
    <t>Installation Procedure</t>
  </si>
  <si>
    <t>PREPARE WORK PLANNING FORM</t>
  </si>
  <si>
    <t>Work Approval Form (WAF)</t>
  </si>
  <si>
    <t>FY09</t>
  </si>
  <si>
    <t>FY10</t>
  </si>
  <si>
    <t>Procurement lead time (1)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</si>
  <si>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</si>
  <si>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</si>
  <si>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</si>
  <si>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</si>
  <si>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</si>
  <si>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</si>
  <si>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</si>
  <si>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</si>
  <si>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OTHER TASKS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</si>
  <si>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</si>
  <si>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</si>
  <si>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</si>
  <si>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</si>
  <si>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</si>
  <si>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</si>
  <si>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</si>
  <si>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</si>
  <si>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</si>
  <si>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</si>
  <si>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</si>
  <si>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</si>
  <si>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</si>
  <si>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</si>
  <si>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</si>
  <si>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</si>
  <si>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</si>
  <si>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</si>
  <si>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</si>
  <si>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</si>
  <si>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</si>
  <si>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</si>
  <si>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</si>
  <si>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</si>
  <si>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</si>
  <si>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</si>
  <si>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</si>
  <si>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</si>
  <si>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</si>
  <si>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</si>
  <si>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</si>
  <si>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</si>
  <si>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</si>
  <si>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</si>
  <si>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</si>
  <si>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</si>
  <si>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</si>
  <si>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</si>
  <si>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</si>
  <si>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</si>
  <si>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</si>
  <si>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</si>
  <si>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</si>
  <si>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</si>
  <si>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Job Number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</si>
  <si>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</si>
  <si>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</si>
  <si>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</si>
  <si>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</si>
  <si>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</si>
  <si>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</si>
  <si>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</si>
  <si>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</si>
  <si>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</si>
  <si>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</si>
  <si>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</si>
  <si>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NSTX Center Stack Upgrade - Power System</t>
  </si>
  <si>
    <t>S. Ramakrishnan</t>
  </si>
  <si>
    <t>A new power supply will be purchased and used for the electrical heating of the vessel. It is proposed to buy a 0-8V, 8000 amps for the application.Suitable cable leads will be fabricated and necessary interlocks will be incorporated.</t>
  </si>
  <si>
    <t>1170****3300</t>
  </si>
  <si>
    <t>x</t>
  </si>
  <si>
    <t>DC Power Supply</t>
  </si>
  <si>
    <t>Quotee from vendor</t>
  </si>
  <si>
    <t>Previous experience</t>
  </si>
  <si>
    <t>Bake out Power Feed</t>
  </si>
  <si>
    <t>WBS</t>
  </si>
  <si>
    <t>TASK DESCRIPTION</t>
  </si>
  <si>
    <t>M&amp;S</t>
  </si>
  <si>
    <t>Design/     Procurement</t>
  </si>
  <si>
    <t>Commissioning</t>
  </si>
  <si>
    <t>Line Total</t>
  </si>
  <si>
    <t>No contingency provided</t>
  </si>
  <si>
    <t>Total Cost</t>
  </si>
  <si>
    <t>Start date</t>
  </si>
  <si>
    <t>Finish date</t>
  </si>
  <si>
    <t>Multiplier</t>
  </si>
  <si>
    <t>Qnty</t>
  </si>
  <si>
    <t>Units</t>
  </si>
  <si>
    <t>Unit Cost</t>
  </si>
  <si>
    <t>Cost</t>
  </si>
  <si>
    <t>Spare Units</t>
  </si>
  <si>
    <t>Spare Cost</t>
  </si>
  <si>
    <t>EEEM</t>
  </si>
  <si>
    <t>EASB</t>
  </si>
  <si>
    <t>EESM</t>
  </si>
  <si>
    <t>EETB</t>
  </si>
  <si>
    <t>Sub contract</t>
  </si>
  <si>
    <t>Tech</t>
  </si>
  <si>
    <t>Schedule</t>
  </si>
  <si>
    <t>Total</t>
  </si>
  <si>
    <t>(k$/unit)</t>
  </si>
  <si>
    <t>($K)</t>
  </si>
  <si>
    <t>(md)</t>
  </si>
  <si>
    <t>(%)</t>
  </si>
  <si>
    <t>100 - Bake out Power feed</t>
  </si>
  <si>
    <t>Bake out  Power Feed</t>
  </si>
  <si>
    <t>Design &amp; Supervision</t>
  </si>
  <si>
    <t xml:space="preserve"> Materials &amp; Installation</t>
  </si>
  <si>
    <t>592 - System Testing</t>
  </si>
  <si>
    <t>Procedures PTPs, ISTPs</t>
  </si>
  <si>
    <t>Procedures</t>
  </si>
  <si>
    <t>Pwr Supply PTP</t>
  </si>
  <si>
    <t>RATES</t>
  </si>
  <si>
    <t>M&amp;S --&gt;</t>
  </si>
  <si>
    <t>ADD CONINGENCY OF 30%</t>
  </si>
  <si>
    <t>G&amp;A</t>
  </si>
  <si>
    <t>EESM(D)</t>
  </si>
  <si>
    <t>EETB=</t>
  </si>
  <si>
    <t>FY2009 Hourly Rates</t>
  </si>
  <si>
    <t>G&amp;A (MHX)</t>
  </si>
  <si>
    <t>DM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</si>
</sst>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0.000"/>
    <numFmt numFmtId="197" formatCode="0.0000"/>
  </numFmts>
  <fonts count="9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i/>
      <sz val="16"/>
      <name val="Geneva"/>
      <family val="0"/>
    </font>
    <font>
      <i/>
      <sz val="9"/>
      <name val="Geneva"/>
      <family val="0"/>
    </font>
    <font>
      <sz val="9"/>
      <name val="Geneva"/>
      <family val="0"/>
    </font>
    <font>
      <b/>
      <i/>
      <sz val="9"/>
      <name val="Geneva"/>
      <family val="0"/>
    </font>
    <font>
      <i/>
      <sz val="9"/>
      <color indexed="10"/>
      <name val="Geneva"/>
      <family val="0"/>
    </font>
    <font>
      <sz val="9"/>
      <color indexed="10"/>
      <name val="Geneva"/>
      <family val="0"/>
    </font>
    <font>
      <b/>
      <sz val="14"/>
      <name val="Geneva"/>
      <family val="0"/>
    </font>
    <font>
      <b/>
      <i/>
      <u val="single"/>
      <sz val="9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0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3" fillId="4" borderId="9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 textRotation="91"/>
    </xf>
    <xf numFmtId="0" fontId="0" fillId="4" borderId="8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/>
    </xf>
    <xf numFmtId="0" fontId="19" fillId="5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5" fillId="5" borderId="0" xfId="0" applyFont="1" applyFill="1" applyAlignment="1">
      <alignment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63" fillId="2" borderId="10" xfId="0" applyFont="1" applyFill="1" applyBorder="1" applyAlignment="1">
      <alignment horizontal="center" wrapText="1"/>
    </xf>
    <xf numFmtId="0" fontId="35" fillId="2" borderId="0" xfId="0" applyFont="1" applyFill="1" applyAlignment="1">
      <alignment/>
    </xf>
    <xf numFmtId="0" fontId="59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9" fillId="2" borderId="9" xfId="0" applyFont="1" applyFill="1" applyBorder="1" applyAlignment="1">
      <alignment/>
    </xf>
    <xf numFmtId="0" fontId="40" fillId="2" borderId="2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41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5" fillId="2" borderId="1" xfId="0" applyFont="1" applyFill="1" applyBorder="1" applyAlignment="1">
      <alignment horizontal="centerContinuous"/>
    </xf>
    <xf numFmtId="0" fontId="65" fillId="2" borderId="2" xfId="0" applyFont="1" applyFill="1" applyBorder="1" applyAlignment="1">
      <alignment horizontal="centerContinuous"/>
    </xf>
    <xf numFmtId="0" fontId="25" fillId="4" borderId="11" xfId="0" applyFont="1" applyFill="1" applyBorder="1" applyAlignment="1">
      <alignment horizontal="centerContinuous"/>
    </xf>
    <xf numFmtId="0" fontId="25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42" fillId="2" borderId="0" xfId="0" applyFont="1" applyFill="1" applyAlignment="1" applyProtection="1">
      <alignment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16" fillId="4" borderId="9" xfId="0" applyFont="1" applyFill="1" applyBorder="1" applyAlignment="1" applyProtection="1">
      <alignment/>
      <protection locked="0"/>
    </xf>
    <xf numFmtId="0" fontId="16" fillId="4" borderId="2" xfId="0" applyFont="1" applyFill="1" applyBorder="1" applyAlignment="1" applyProtection="1">
      <alignment/>
      <protection locked="0"/>
    </xf>
    <xf numFmtId="0" fontId="43" fillId="4" borderId="9" xfId="0" applyFont="1" applyFill="1" applyBorder="1" applyAlignment="1" applyProtection="1">
      <alignment horizontal="centerContinuous"/>
      <protection locked="0"/>
    </xf>
    <xf numFmtId="0" fontId="51" fillId="4" borderId="9" xfId="0" applyFont="1" applyFill="1" applyBorder="1" applyAlignment="1" applyProtection="1">
      <alignment horizontal="centerContinuous"/>
      <protection locked="0"/>
    </xf>
    <xf numFmtId="0" fontId="16" fillId="4" borderId="3" xfId="0" applyFont="1" applyFill="1" applyBorder="1" applyAlignment="1" applyProtection="1">
      <alignment/>
      <protection locked="0"/>
    </xf>
    <xf numFmtId="0" fontId="66" fillId="4" borderId="0" xfId="0" applyFont="1" applyFill="1" applyBorder="1" applyAlignment="1" applyProtection="1">
      <alignment horizontal="centerContinuous"/>
      <protection locked="0"/>
    </xf>
    <xf numFmtId="0" fontId="66" fillId="4" borderId="4" xfId="0" applyFont="1" applyFill="1" applyBorder="1" applyAlignment="1" applyProtection="1">
      <alignment horizontal="centerContinuous"/>
      <protection locked="0"/>
    </xf>
    <xf numFmtId="0" fontId="66" fillId="4" borderId="11" xfId="0" applyFont="1" applyFill="1" applyBorder="1" applyAlignment="1" applyProtection="1">
      <alignment horizontal="centerContinuous"/>
      <protection locked="0"/>
    </xf>
    <xf numFmtId="0" fontId="67" fillId="4" borderId="13" xfId="0" applyFont="1" applyFill="1" applyBorder="1" applyAlignment="1" applyProtection="1">
      <alignment horizontal="centerContinuous" wrapText="1"/>
      <protection locked="0"/>
    </xf>
    <xf numFmtId="0" fontId="67" fillId="4" borderId="11" xfId="0" applyFont="1" applyFill="1" applyBorder="1" applyAlignment="1" applyProtection="1">
      <alignment horizontal="centerContinuous" wrapText="1"/>
      <protection locked="0"/>
    </xf>
    <xf numFmtId="0" fontId="67" fillId="4" borderId="10" xfId="0" applyFont="1" applyFill="1" applyBorder="1" applyAlignment="1" applyProtection="1">
      <alignment horizontal="centerContinuous"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9" fillId="4" borderId="10" xfId="0" applyFont="1" applyFill="1" applyBorder="1" applyAlignment="1" applyProtection="1">
      <alignment horizontal="centerContinuous" wrapText="1"/>
      <protection locked="0"/>
    </xf>
    <xf numFmtId="0" fontId="19" fillId="4" borderId="8" xfId="0" applyFont="1" applyFill="1" applyBorder="1" applyAlignment="1" applyProtection="1">
      <alignment horizontal="centerContinuous" wrapText="1"/>
      <protection locked="0"/>
    </xf>
    <xf numFmtId="0" fontId="45" fillId="4" borderId="8" xfId="0" applyFont="1" applyFill="1" applyBorder="1" applyAlignment="1" applyProtection="1">
      <alignment horizontal="center" wrapText="1"/>
      <protection locked="0"/>
    </xf>
    <xf numFmtId="0" fontId="53" fillId="4" borderId="14" xfId="0" applyFont="1" applyFill="1" applyBorder="1" applyAlignment="1" applyProtection="1">
      <alignment horizontal="centerContinuous" wrapText="1"/>
      <protection locked="0"/>
    </xf>
    <xf numFmtId="0" fontId="53" fillId="4" borderId="7" xfId="0" applyFont="1" applyFill="1" applyBorder="1" applyAlignment="1" applyProtection="1">
      <alignment horizontal="centerContinuous" wrapText="1"/>
      <protection locked="0"/>
    </xf>
    <xf numFmtId="0" fontId="45" fillId="4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6" fillId="2" borderId="0" xfId="0" applyFont="1" applyFill="1" applyAlignment="1" applyProtection="1">
      <alignment/>
      <protection locked="0"/>
    </xf>
    <xf numFmtId="0" fontId="52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84" fontId="42" fillId="0" borderId="0" xfId="15" applyNumberFormat="1" applyFont="1" applyAlignment="1" applyProtection="1">
      <alignment/>
      <protection locked="0"/>
    </xf>
    <xf numFmtId="184" fontId="54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4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4" fillId="5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1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166" fontId="44" fillId="6" borderId="12" xfId="0" applyNumberFormat="1" applyFont="1" applyFill="1" applyBorder="1" applyAlignment="1" applyProtection="1">
      <alignment/>
      <protection locked="0"/>
    </xf>
    <xf numFmtId="166" fontId="55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7" fillId="0" borderId="1" xfId="0" applyFont="1" applyBorder="1" applyAlignment="1" applyProtection="1" quotePrefix="1">
      <alignment/>
      <protection locked="0"/>
    </xf>
    <xf numFmtId="0" fontId="39" fillId="0" borderId="9" xfId="0" applyFont="1" applyFill="1" applyBorder="1" applyAlignment="1" applyProtection="1">
      <alignment/>
      <protection locked="0"/>
    </xf>
    <xf numFmtId="0" fontId="39" fillId="0" borderId="9" xfId="0" applyFont="1" applyBorder="1" applyAlignment="1" applyProtection="1">
      <alignment/>
      <protection locked="0"/>
    </xf>
    <xf numFmtId="0" fontId="48" fillId="0" borderId="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47" fillId="0" borderId="8" xfId="0" applyFont="1" applyBorder="1" applyAlignment="1" applyProtection="1">
      <alignment/>
      <protection locked="0"/>
    </xf>
    <xf numFmtId="0" fontId="57" fillId="0" borderId="8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left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8" fillId="4" borderId="16" xfId="0" applyNumberFormat="1" applyFont="1" applyFill="1" applyBorder="1" applyAlignment="1" applyProtection="1">
      <alignment horizontal="centerContinuous"/>
      <protection locked="0"/>
    </xf>
    <xf numFmtId="166" fontId="68" fillId="4" borderId="11" xfId="0" applyNumberFormat="1" applyFont="1" applyFill="1" applyBorder="1" applyAlignment="1" applyProtection="1">
      <alignment horizontal="centerContinuous"/>
      <protection locked="0"/>
    </xf>
    <xf numFmtId="0" fontId="68" fillId="4" borderId="11" xfId="0" applyFont="1" applyFill="1" applyBorder="1" applyAlignment="1" applyProtection="1">
      <alignment horizontal="centerContinuous"/>
      <protection locked="0"/>
    </xf>
    <xf numFmtId="0" fontId="68" fillId="4" borderId="12" xfId="0" applyFont="1" applyFill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/>
      <protection locked="0"/>
    </xf>
    <xf numFmtId="0" fontId="32" fillId="0" borderId="16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2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4" borderId="8" xfId="0" applyFont="1" applyFill="1" applyBorder="1" applyAlignment="1" applyProtection="1">
      <alignment horizontal="center" textRotation="90" wrapText="1"/>
      <protection locked="0"/>
    </xf>
    <xf numFmtId="166" fontId="60" fillId="4" borderId="17" xfId="0" applyNumberFormat="1" applyFont="1" applyFill="1" applyBorder="1" applyAlignment="1" applyProtection="1">
      <alignment textRotation="90" wrapText="1"/>
      <protection locked="0"/>
    </xf>
    <xf numFmtId="166" fontId="60" fillId="4" borderId="18" xfId="0" applyNumberFormat="1" applyFont="1" applyFill="1" applyBorder="1" applyAlignment="1" applyProtection="1">
      <alignment textRotation="90" wrapText="1"/>
      <protection locked="0"/>
    </xf>
    <xf numFmtId="166" fontId="60" fillId="4" borderId="19" xfId="0" applyNumberFormat="1" applyFont="1" applyFill="1" applyBorder="1" applyAlignment="1" applyProtection="1">
      <alignment textRotation="90" wrapText="1"/>
      <protection locked="0"/>
    </xf>
    <xf numFmtId="0" fontId="61" fillId="4" borderId="17" xfId="0" applyFont="1" applyFill="1" applyBorder="1" applyAlignment="1" applyProtection="1">
      <alignment textRotation="90" wrapText="1"/>
      <protection locked="0"/>
    </xf>
    <xf numFmtId="0" fontId="61" fillId="4" borderId="18" xfId="0" applyFont="1" applyFill="1" applyBorder="1" applyAlignment="1" applyProtection="1">
      <alignment textRotation="90" wrapText="1"/>
      <protection locked="0"/>
    </xf>
    <xf numFmtId="0" fontId="61" fillId="4" borderId="20" xfId="0" applyFont="1" applyFill="1" applyBorder="1" applyAlignment="1" applyProtection="1">
      <alignment textRotation="90" wrapText="1"/>
      <protection locked="0"/>
    </xf>
    <xf numFmtId="0" fontId="35" fillId="3" borderId="0" xfId="0" applyFont="1" applyFill="1" applyAlignment="1" applyProtection="1">
      <alignment/>
      <protection locked="0"/>
    </xf>
    <xf numFmtId="0" fontId="69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34" fillId="4" borderId="0" xfId="0" applyNumberFormat="1" applyFont="1" applyFill="1" applyAlignment="1" applyProtection="1">
      <alignment/>
      <protection locked="0"/>
    </xf>
    <xf numFmtId="184" fontId="33" fillId="4" borderId="0" xfId="15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166" fontId="62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Continuous"/>
      <protection locked="0"/>
    </xf>
    <xf numFmtId="0" fontId="0" fillId="4" borderId="9" xfId="0" applyFill="1" applyBorder="1" applyAlignment="1" applyProtection="1">
      <alignment horizontal="centerContinuous"/>
      <protection locked="0"/>
    </xf>
    <xf numFmtId="166" fontId="0" fillId="4" borderId="9" xfId="0" applyNumberFormat="1" applyFill="1" applyBorder="1" applyAlignment="1" applyProtection="1">
      <alignment horizontal="centerContinuous"/>
      <protection locked="0"/>
    </xf>
    <xf numFmtId="0" fontId="38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6" fontId="0" fillId="4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1" fontId="0" fillId="4" borderId="8" xfId="0" applyNumberFormat="1" applyFill="1" applyBorder="1" applyAlignment="1" applyProtection="1">
      <alignment/>
      <protection locked="0"/>
    </xf>
    <xf numFmtId="166" fontId="0" fillId="4" borderId="8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25" fillId="5" borderId="11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9" fillId="5" borderId="8" xfId="0" applyFont="1" applyFill="1" applyBorder="1" applyAlignment="1">
      <alignment horizontal="center" wrapText="1"/>
    </xf>
    <xf numFmtId="0" fontId="1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40" fillId="5" borderId="0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0" fontId="0" fillId="5" borderId="0" xfId="0" applyFill="1" applyAlignment="1">
      <alignment/>
    </xf>
    <xf numFmtId="194" fontId="0" fillId="5" borderId="0" xfId="0" applyNumberFormat="1" applyFill="1" applyAlignment="1">
      <alignment/>
    </xf>
    <xf numFmtId="14" fontId="0" fillId="5" borderId="0" xfId="0" applyNumberFormat="1" applyFill="1" applyAlignment="1">
      <alignment horizontal="left"/>
    </xf>
    <xf numFmtId="43" fontId="71" fillId="7" borderId="0" xfId="15" applyFont="1" applyFill="1" applyAlignment="1" applyProtection="1">
      <alignment/>
      <protection locked="0"/>
    </xf>
    <xf numFmtId="0" fontId="71" fillId="7" borderId="0" xfId="0" applyFont="1" applyFill="1" applyAlignment="1" applyProtection="1">
      <alignment/>
      <protection locked="0"/>
    </xf>
    <xf numFmtId="167" fontId="62" fillId="0" borderId="0" xfId="0" applyNumberFormat="1" applyFont="1" applyFill="1" applyAlignment="1">
      <alignment horizontal="center"/>
    </xf>
    <xf numFmtId="0" fontId="61" fillId="4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9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3" fillId="0" borderId="0" xfId="15" applyNumberFormat="1" applyFont="1" applyFill="1" applyAlignment="1" applyProtection="1">
      <alignment/>
      <protection locked="0"/>
    </xf>
    <xf numFmtId="166" fontId="0" fillId="0" borderId="9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193" fontId="42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42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73" fillId="0" borderId="16" xfId="0" applyFont="1" applyBorder="1" applyAlignment="1">
      <alignment horizontal="centerContinuous"/>
    </xf>
    <xf numFmtId="0" fontId="73" fillId="0" borderId="11" xfId="0" applyFont="1" applyBorder="1" applyAlignment="1">
      <alignment horizontal="centerContinuous"/>
    </xf>
    <xf numFmtId="0" fontId="74" fillId="0" borderId="11" xfId="0" applyFont="1" applyBorder="1" applyAlignment="1">
      <alignment horizontal="centerContinuous"/>
    </xf>
    <xf numFmtId="0" fontId="74" fillId="0" borderId="12" xfId="0" applyFont="1" applyBorder="1" applyAlignment="1">
      <alignment horizontal="centerContinuous"/>
    </xf>
    <xf numFmtId="0" fontId="73" fillId="2" borderId="16" xfId="0" applyFont="1" applyFill="1" applyBorder="1" applyAlignment="1">
      <alignment horizontal="centerContinuous"/>
    </xf>
    <xf numFmtId="0" fontId="73" fillId="2" borderId="11" xfId="0" applyFont="1" applyFill="1" applyBorder="1" applyAlignment="1">
      <alignment horizontal="centerContinuous"/>
    </xf>
    <xf numFmtId="0" fontId="73" fillId="2" borderId="12" xfId="0" applyFont="1" applyFill="1" applyBorder="1" applyAlignment="1">
      <alignment horizontal="centerContinuous"/>
    </xf>
    <xf numFmtId="0" fontId="74" fillId="2" borderId="11" xfId="0" applyFont="1" applyFill="1" applyBorder="1" applyAlignment="1">
      <alignment horizontal="centerContinuous"/>
    </xf>
    <xf numFmtId="0" fontId="74" fillId="2" borderId="12" xfId="0" applyFont="1" applyFill="1" applyBorder="1" applyAlignment="1">
      <alignment horizontal="centerContinuous"/>
    </xf>
    <xf numFmtId="0" fontId="72" fillId="9" borderId="22" xfId="0" applyFont="1" applyFill="1" applyBorder="1" applyAlignment="1" applyProtection="1">
      <alignment textRotation="90" wrapText="1"/>
      <protection locked="0"/>
    </xf>
    <xf numFmtId="0" fontId="69" fillId="9" borderId="15" xfId="0" applyFont="1" applyFill="1" applyBorder="1" applyAlignment="1" applyProtection="1">
      <alignment/>
      <protection locked="0"/>
    </xf>
    <xf numFmtId="0" fontId="72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7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6" fillId="9" borderId="23" xfId="0" applyFont="1" applyFill="1" applyBorder="1" applyAlignment="1" applyProtection="1" quotePrefix="1">
      <alignment horizontal="centerContinuous"/>
      <protection locked="0"/>
    </xf>
    <xf numFmtId="0" fontId="36" fillId="10" borderId="23" xfId="0" applyFont="1" applyFill="1" applyBorder="1" applyAlignment="1" applyProtection="1" quotePrefix="1">
      <alignment/>
      <protection locked="0"/>
    </xf>
    <xf numFmtId="0" fontId="50" fillId="2" borderId="0" xfId="0" applyFont="1" applyFill="1" applyAlignment="1" applyProtection="1">
      <alignment/>
      <protection locked="0"/>
    </xf>
    <xf numFmtId="0" fontId="68" fillId="4" borderId="9" xfId="0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6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77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8" fillId="0" borderId="0" xfId="18" applyFont="1" applyFill="1" applyBorder="1" applyAlignment="1">
      <alignment horizontal="right" vertical="top"/>
    </xf>
    <xf numFmtId="0" fontId="77" fillId="0" borderId="24" xfId="0" applyFont="1" applyFill="1" applyBorder="1" applyAlignment="1">
      <alignment vertical="top"/>
    </xf>
    <xf numFmtId="44" fontId="0" fillId="0" borderId="25" xfId="17" applyFill="1" applyBorder="1" applyAlignment="1">
      <alignment vertical="top"/>
    </xf>
    <xf numFmtId="1" fontId="0" fillId="0" borderId="25" xfId="0" applyNumberFormat="1" applyFill="1" applyBorder="1" applyAlignment="1">
      <alignment horizontal="right" vertical="top"/>
    </xf>
    <xf numFmtId="42" fontId="0" fillId="0" borderId="26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7" fillId="0" borderId="14" xfId="0" applyFont="1" applyFill="1" applyBorder="1" applyAlignment="1">
      <alignment vertical="top"/>
    </xf>
    <xf numFmtId="44" fontId="0" fillId="0" borderId="7" xfId="17" applyFill="1" applyBorder="1" applyAlignment="1">
      <alignment vertical="top"/>
    </xf>
    <xf numFmtId="1" fontId="0" fillId="0" borderId="7" xfId="0" applyNumberFormat="1" applyFill="1" applyBorder="1" applyAlignment="1">
      <alignment horizontal="right" vertical="top"/>
    </xf>
    <xf numFmtId="42" fontId="78" fillId="0" borderId="27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4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4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4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Fill="1" applyBorder="1" applyAlignment="1">
      <alignment horizontal="left" vertical="top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wrapText="1"/>
    </xf>
    <xf numFmtId="0" fontId="81" fillId="0" borderId="0" xfId="0" applyFont="1" applyBorder="1" applyAlignment="1">
      <alignment wrapText="1"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 wrapText="1"/>
    </xf>
    <xf numFmtId="196" fontId="81" fillId="0" borderId="0" xfId="0" applyNumberFormat="1" applyFont="1" applyBorder="1" applyAlignment="1">
      <alignment/>
    </xf>
    <xf numFmtId="165" fontId="81" fillId="0" borderId="0" xfId="0" applyNumberFormat="1" applyFont="1" applyBorder="1" applyAlignment="1">
      <alignment/>
    </xf>
    <xf numFmtId="0" fontId="81" fillId="0" borderId="0" xfId="0" applyFont="1" applyFill="1" applyBorder="1" applyAlignment="1">
      <alignment/>
    </xf>
    <xf numFmtId="0" fontId="82" fillId="0" borderId="0" xfId="0" applyFont="1" applyBorder="1" applyAlignment="1">
      <alignment horizontal="centerContinuous" wrapText="1"/>
    </xf>
    <xf numFmtId="0" fontId="80" fillId="0" borderId="0" xfId="0" applyFont="1" applyBorder="1" applyAlignment="1">
      <alignment horizontal="centerContinuous" wrapText="1"/>
    </xf>
    <xf numFmtId="0" fontId="81" fillId="0" borderId="0" xfId="0" applyFont="1" applyBorder="1" applyAlignment="1">
      <alignment horizontal="centerContinuous" wrapText="1"/>
    </xf>
    <xf numFmtId="1" fontId="82" fillId="0" borderId="0" xfId="0" applyNumberFormat="1" applyFont="1" applyBorder="1" applyAlignment="1">
      <alignment horizontal="centerContinuous"/>
    </xf>
    <xf numFmtId="1" fontId="82" fillId="0" borderId="0" xfId="0" applyNumberFormat="1" applyFont="1" applyBorder="1" applyAlignment="1">
      <alignment horizontal="centerContinuous" wrapText="1"/>
    </xf>
    <xf numFmtId="196" fontId="82" fillId="0" borderId="0" xfId="0" applyNumberFormat="1" applyFont="1" applyBorder="1" applyAlignment="1">
      <alignment horizontal="centerContinuous"/>
    </xf>
    <xf numFmtId="165" fontId="82" fillId="0" borderId="0" xfId="0" applyNumberFormat="1" applyFont="1" applyBorder="1" applyAlignment="1">
      <alignment horizontal="centerContinuous" wrapText="1"/>
    </xf>
    <xf numFmtId="165" fontId="82" fillId="0" borderId="0" xfId="0" applyNumberFormat="1" applyFont="1" applyBorder="1" applyAlignment="1">
      <alignment horizontal="centerContinuous"/>
    </xf>
    <xf numFmtId="1" fontId="82" fillId="0" borderId="0" xfId="0" applyNumberFormat="1" applyFont="1" applyBorder="1" applyAlignment="1">
      <alignment wrapText="1"/>
    </xf>
    <xf numFmtId="0" fontId="82" fillId="0" borderId="0" xfId="0" applyFont="1" applyFill="1" applyBorder="1" applyAlignment="1">
      <alignment horizontal="centerContinuous"/>
    </xf>
    <xf numFmtId="196" fontId="82" fillId="0" borderId="0" xfId="0" applyNumberFormat="1" applyFont="1" applyFill="1" applyBorder="1" applyAlignment="1">
      <alignment wrapText="1"/>
    </xf>
    <xf numFmtId="196" fontId="81" fillId="0" borderId="0" xfId="0" applyNumberFormat="1" applyFont="1" applyBorder="1" applyAlignment="1">
      <alignment wrapText="1"/>
    </xf>
    <xf numFmtId="165" fontId="81" fillId="0" borderId="0" xfId="0" applyNumberFormat="1" applyFont="1" applyBorder="1" applyAlignment="1">
      <alignment wrapText="1"/>
    </xf>
    <xf numFmtId="165" fontId="81" fillId="11" borderId="0" xfId="0" applyNumberFormat="1" applyFont="1" applyFill="1" applyBorder="1" applyAlignment="1">
      <alignment wrapText="1"/>
    </xf>
    <xf numFmtId="0" fontId="81" fillId="0" borderId="0" xfId="0" applyFont="1" applyFill="1" applyBorder="1" applyAlignment="1">
      <alignment wrapText="1"/>
    </xf>
    <xf numFmtId="196" fontId="81" fillId="0" borderId="0" xfId="0" applyNumberFormat="1" applyFont="1" applyFill="1" applyBorder="1" applyAlignment="1">
      <alignment wrapText="1"/>
    </xf>
    <xf numFmtId="196" fontId="81" fillId="0" borderId="0" xfId="0" applyNumberFormat="1" applyFont="1" applyFill="1" applyBorder="1" applyAlignment="1">
      <alignment/>
    </xf>
    <xf numFmtId="0" fontId="82" fillId="12" borderId="0" xfId="0" applyFont="1" applyFill="1" applyBorder="1" applyAlignment="1">
      <alignment wrapText="1"/>
    </xf>
    <xf numFmtId="196" fontId="80" fillId="12" borderId="0" xfId="0" applyNumberFormat="1" applyFont="1" applyFill="1" applyBorder="1" applyAlignment="1">
      <alignment wrapText="1"/>
    </xf>
    <xf numFmtId="0" fontId="80" fillId="12" borderId="0" xfId="0" applyFont="1" applyFill="1" applyBorder="1" applyAlignment="1">
      <alignment wrapText="1"/>
    </xf>
    <xf numFmtId="165" fontId="80" fillId="12" borderId="0" xfId="0" applyNumberFormat="1" applyFont="1" applyFill="1" applyBorder="1" applyAlignment="1">
      <alignment wrapText="1"/>
    </xf>
    <xf numFmtId="0" fontId="80" fillId="2" borderId="0" xfId="0" applyFont="1" applyFill="1" applyBorder="1" applyAlignment="1">
      <alignment wrapText="1"/>
    </xf>
    <xf numFmtId="196" fontId="80" fillId="2" borderId="0" xfId="0" applyNumberFormat="1" applyFont="1" applyFill="1" applyBorder="1" applyAlignment="1">
      <alignment wrapText="1"/>
    </xf>
    <xf numFmtId="0" fontId="81" fillId="2" borderId="0" xfId="0" applyFont="1" applyFill="1" applyBorder="1" applyAlignment="1">
      <alignment wrapText="1"/>
    </xf>
    <xf numFmtId="165" fontId="81" fillId="2" borderId="0" xfId="0" applyNumberFormat="1" applyFont="1" applyFill="1" applyBorder="1" applyAlignment="1">
      <alignment wrapText="1"/>
    </xf>
    <xf numFmtId="0" fontId="83" fillId="0" borderId="0" xfId="0" applyFont="1" applyBorder="1" applyAlignment="1">
      <alignment wrapText="1"/>
    </xf>
    <xf numFmtId="0" fontId="84" fillId="0" borderId="0" xfId="0" applyFont="1" applyBorder="1" applyAlignment="1">
      <alignment wrapText="1"/>
    </xf>
    <xf numFmtId="14" fontId="84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/>
    </xf>
    <xf numFmtId="196" fontId="84" fillId="0" borderId="0" xfId="0" applyNumberFormat="1" applyFont="1" applyBorder="1" applyAlignment="1">
      <alignment/>
    </xf>
    <xf numFmtId="165" fontId="84" fillId="0" borderId="0" xfId="0" applyNumberFormat="1" applyFont="1" applyBorder="1" applyAlignment="1">
      <alignment/>
    </xf>
    <xf numFmtId="1" fontId="81" fillId="0" borderId="0" xfId="0" applyNumberFormat="1" applyFont="1" applyFill="1" applyBorder="1" applyAlignment="1">
      <alignment/>
    </xf>
    <xf numFmtId="165" fontId="84" fillId="0" borderId="0" xfId="0" applyNumberFormat="1" applyFont="1" applyFill="1" applyBorder="1" applyAlignment="1">
      <alignment/>
    </xf>
    <xf numFmtId="0" fontId="81" fillId="0" borderId="0" xfId="0" applyFont="1" applyBorder="1" applyAlignment="1">
      <alignment horizontal="left" wrapText="1"/>
    </xf>
    <xf numFmtId="165" fontId="81" fillId="0" borderId="0" xfId="0" applyNumberFormat="1" applyFont="1" applyFill="1" applyBorder="1" applyAlignment="1">
      <alignment wrapText="1"/>
    </xf>
    <xf numFmtId="165" fontId="81" fillId="0" borderId="0" xfId="0" applyNumberFormat="1" applyFont="1" applyBorder="1" applyAlignment="1">
      <alignment/>
    </xf>
    <xf numFmtId="14" fontId="81" fillId="0" borderId="0" xfId="0" applyNumberFormat="1" applyFont="1" applyBorder="1" applyAlignment="1">
      <alignment wrapText="1"/>
    </xf>
    <xf numFmtId="196" fontId="80" fillId="0" borderId="0" xfId="0" applyNumberFormat="1" applyFont="1" applyBorder="1" applyAlignment="1">
      <alignment wrapText="1"/>
    </xf>
    <xf numFmtId="165" fontId="81" fillId="0" borderId="0" xfId="0" applyNumberFormat="1" applyFont="1" applyFill="1" applyBorder="1" applyAlignment="1">
      <alignment/>
    </xf>
    <xf numFmtId="1" fontId="85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81" fillId="0" borderId="0" xfId="0" applyNumberFormat="1" applyFont="1" applyFill="1" applyBorder="1" applyAlignment="1">
      <alignment wrapText="1"/>
    </xf>
    <xf numFmtId="197" fontId="80" fillId="0" borderId="0" xfId="0" applyNumberFormat="1" applyFont="1" applyBorder="1" applyAlignment="1">
      <alignment wrapText="1"/>
    </xf>
    <xf numFmtId="0" fontId="81" fillId="0" borderId="0" xfId="0" applyFont="1" applyBorder="1" applyAlignment="1">
      <alignment/>
    </xf>
    <xf numFmtId="0" fontId="86" fillId="0" borderId="0" xfId="0" applyFont="1" applyBorder="1" applyAlignment="1">
      <alignment wrapText="1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7" fillId="0" borderId="0" xfId="0" applyFont="1" applyBorder="1" applyAlignment="1">
      <alignment wrapText="1"/>
    </xf>
    <xf numFmtId="165" fontId="14" fillId="0" borderId="0" xfId="0" applyNumberFormat="1" applyFont="1" applyBorder="1" applyAlignment="1">
      <alignment horizontal="center" wrapText="1"/>
    </xf>
    <xf numFmtId="165" fontId="14" fillId="0" borderId="0" xfId="0" applyNumberFormat="1" applyFont="1" applyBorder="1" applyAlignment="1">
      <alignment wrapText="1"/>
    </xf>
    <xf numFmtId="0" fontId="88" fillId="11" borderId="0" xfId="0" applyFont="1" applyFill="1" applyBorder="1" applyAlignment="1">
      <alignment wrapText="1"/>
    </xf>
    <xf numFmtId="197" fontId="14" fillId="0" borderId="0" xfId="0" applyNumberFormat="1" applyFont="1" applyBorder="1" applyAlignment="1">
      <alignment horizontal="center" wrapText="1"/>
    </xf>
    <xf numFmtId="197" fontId="14" fillId="0" borderId="0" xfId="0" applyNumberFormat="1" applyFont="1" applyBorder="1" applyAlignment="1">
      <alignment wrapText="1"/>
    </xf>
    <xf numFmtId="197" fontId="14" fillId="11" borderId="0" xfId="0" applyNumberFormat="1" applyFont="1" applyFill="1" applyBorder="1" applyAlignment="1">
      <alignment horizontal="center" wrapText="1"/>
    </xf>
    <xf numFmtId="196" fontId="14" fillId="0" borderId="0" xfId="0" applyNumberFormat="1" applyFont="1" applyBorder="1" applyAlignment="1">
      <alignment horizontal="center" wrapText="1"/>
    </xf>
    <xf numFmtId="0" fontId="8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B3" sqref="B3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107</v>
      </c>
      <c r="B1" s="17"/>
    </row>
    <row r="2" spans="1:2" ht="20.25">
      <c r="A2" s="19"/>
      <c r="B2" s="20"/>
    </row>
    <row r="3" spans="1:5" s="30" customFormat="1" ht="18">
      <c r="A3" s="75" t="s">
        <v>42</v>
      </c>
      <c r="B3" s="21" t="s">
        <v>179</v>
      </c>
      <c r="C3" s="9"/>
      <c r="E3" s="9"/>
    </row>
    <row r="4" spans="1:5" s="30" customFormat="1" ht="18">
      <c r="A4" s="75" t="s">
        <v>43</v>
      </c>
      <c r="B4" s="21" t="s">
        <v>164</v>
      </c>
      <c r="C4" s="9"/>
      <c r="E4" s="9"/>
    </row>
    <row r="5" spans="1:5" s="30" customFormat="1" ht="18">
      <c r="A5" s="75" t="s">
        <v>44</v>
      </c>
      <c r="B5" s="21" t="s">
        <v>176</v>
      </c>
      <c r="C5" s="9"/>
      <c r="E5" s="9"/>
    </row>
    <row r="6" spans="1:5" s="30" customFormat="1" ht="18">
      <c r="A6" s="75" t="s">
        <v>45</v>
      </c>
      <c r="B6" s="21" t="s">
        <v>177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41" t="s">
        <v>178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103" t="s">
        <v>154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28</v>
      </c>
    </row>
    <row r="21" spans="1:2" ht="12.75">
      <c r="A21" s="19"/>
      <c r="B21" s="24" t="s">
        <v>27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28</v>
      </c>
    </row>
    <row r="25" spans="1:2" ht="12.75">
      <c r="A25" s="19"/>
      <c r="B25" s="24" t="s">
        <v>29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31</v>
      </c>
      <c r="E28" s="40" t="s">
        <v>9</v>
      </c>
    </row>
    <row r="29" spans="1:2" ht="12.75">
      <c r="A29" s="19"/>
      <c r="B29" s="24" t="s">
        <v>30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37"/>
  <sheetViews>
    <sheetView tabSelected="1" workbookViewId="0" topLeftCell="A1">
      <selection activeCell="A1" sqref="A1:AH41"/>
    </sheetView>
  </sheetViews>
  <sheetFormatPr defaultColWidth="9.140625" defaultRowHeight="12.75"/>
  <cols>
    <col min="1" max="1" width="33.421875" style="104" customWidth="1"/>
    <col min="2" max="2" width="8.28125" style="104" customWidth="1"/>
    <col min="3" max="3" width="9.140625" style="104" customWidth="1"/>
    <col min="4" max="4" width="10.421875" style="104" customWidth="1"/>
    <col min="5" max="5" width="10.28125" style="104" customWidth="1"/>
    <col min="6" max="6" width="0.9921875" style="189" customWidth="1"/>
    <col min="7" max="7" width="8.421875" style="190" customWidth="1"/>
    <col min="8" max="8" width="9.7109375" style="190" customWidth="1"/>
    <col min="9" max="9" width="8.00390625" style="190" customWidth="1"/>
    <col min="10" max="10" width="4.421875" style="190" customWidth="1"/>
    <col min="11" max="11" width="5.140625" style="190" customWidth="1"/>
    <col min="12" max="12" width="4.421875" style="0" customWidth="1"/>
    <col min="13" max="13" width="5.140625" style="0" customWidth="1"/>
    <col min="14" max="14" width="4.421875" style="270" customWidth="1"/>
    <col min="15" max="15" width="5.140625" style="270" customWidth="1"/>
    <col min="16" max="16" width="8.28125" style="270" customWidth="1"/>
    <col min="17" max="17" width="6.421875" style="270" customWidth="1"/>
    <col min="18" max="18" width="10.28125" style="270" customWidth="1"/>
    <col min="19" max="19" width="9.8515625" style="104" customWidth="1"/>
    <col min="20" max="20" width="5.7109375" style="195" customWidth="1"/>
    <col min="21" max="21" width="5.421875" style="195" customWidth="1"/>
    <col min="22" max="23" width="5.7109375" style="195" customWidth="1"/>
    <col min="24" max="24" width="5.421875" style="195" customWidth="1"/>
    <col min="25" max="25" width="10.7109375" style="104" customWidth="1"/>
    <col min="26" max="27" width="5.7109375" style="104" customWidth="1"/>
    <col min="28" max="28" width="8.140625" style="104" customWidth="1"/>
    <col min="29" max="29" width="9.421875" style="104" customWidth="1"/>
    <col min="30" max="30" width="4.8515625" style="104" customWidth="1"/>
    <col min="31" max="31" width="4.7109375" style="104" customWidth="1"/>
    <col min="32" max="32" width="25.7109375" style="104" customWidth="1"/>
    <col min="33" max="33" width="4.8515625" style="104" customWidth="1"/>
    <col min="34" max="34" width="9.8515625" style="104" customWidth="1"/>
    <col min="35" max="44" width="10.7109375" style="104" customWidth="1"/>
    <col min="45" max="46" width="10.7109375" style="277" customWidth="1"/>
    <col min="47" max="165" width="10.7109375" style="0" customWidth="1"/>
  </cols>
  <sheetData>
    <row r="1" spans="1:46" ht="20.25">
      <c r="A1" s="404" t="s">
        <v>184</v>
      </c>
      <c r="B1" s="405"/>
      <c r="C1" s="405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7"/>
      <c r="O1" s="408"/>
      <c r="P1" s="409"/>
      <c r="Q1" s="409"/>
      <c r="R1" s="409"/>
      <c r="S1" s="409"/>
      <c r="T1" s="410"/>
      <c r="U1" s="410"/>
      <c r="V1" s="410"/>
      <c r="W1" s="410"/>
      <c r="X1" s="410"/>
      <c r="Y1" s="410"/>
      <c r="Z1" s="410"/>
      <c r="AA1" s="410"/>
      <c r="AB1" s="410"/>
      <c r="AC1" s="407"/>
      <c r="AD1" s="407"/>
      <c r="AE1" s="410"/>
      <c r="AF1" s="407"/>
      <c r="AG1" s="407"/>
      <c r="AH1" s="411"/>
      <c r="AI1"/>
      <c r="AJ1"/>
      <c r="AK1"/>
      <c r="AL1"/>
      <c r="AM1"/>
      <c r="AN1"/>
      <c r="AO1"/>
      <c r="AP1"/>
      <c r="AQ1"/>
      <c r="AR1"/>
      <c r="AS1"/>
      <c r="AT1"/>
    </row>
    <row r="2" spans="1:108" s="32" customFormat="1" ht="20.25">
      <c r="A2" s="404" t="s">
        <v>179</v>
      </c>
      <c r="B2" s="405"/>
      <c r="C2" s="405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7"/>
      <c r="O2" s="408"/>
      <c r="P2" s="409"/>
      <c r="Q2" s="409"/>
      <c r="R2" s="409"/>
      <c r="S2" s="409"/>
      <c r="T2" s="410"/>
      <c r="U2" s="410"/>
      <c r="V2" s="410"/>
      <c r="W2" s="410"/>
      <c r="X2" s="410"/>
      <c r="Y2" s="410"/>
      <c r="Z2" s="410"/>
      <c r="AA2" s="410"/>
      <c r="AB2" s="410"/>
      <c r="AC2" s="407"/>
      <c r="AD2" s="407"/>
      <c r="AE2" s="410"/>
      <c r="AF2" s="407"/>
      <c r="AG2" s="407"/>
      <c r="AH2" s="411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</row>
    <row r="3" spans="1:108" s="32" customFormat="1" ht="20.25">
      <c r="A3" s="412" t="s">
        <v>185</v>
      </c>
      <c r="B3" s="413"/>
      <c r="C3" s="413"/>
      <c r="D3" s="412" t="s">
        <v>186</v>
      </c>
      <c r="E3" s="414"/>
      <c r="F3" s="414"/>
      <c r="G3" s="414"/>
      <c r="H3" s="414"/>
      <c r="I3" s="414"/>
      <c r="J3" s="414"/>
      <c r="K3" s="414"/>
      <c r="L3" s="414"/>
      <c r="M3" s="414"/>
      <c r="N3" s="415" t="s">
        <v>187</v>
      </c>
      <c r="O3" s="416"/>
      <c r="P3" s="417"/>
      <c r="Q3" s="417"/>
      <c r="R3" s="417"/>
      <c r="S3" s="417"/>
      <c r="T3" s="418" t="s">
        <v>188</v>
      </c>
      <c r="U3" s="418"/>
      <c r="V3" s="419" t="s">
        <v>93</v>
      </c>
      <c r="W3" s="419"/>
      <c r="X3" s="419"/>
      <c r="Y3" s="419"/>
      <c r="Z3" s="419" t="s">
        <v>189</v>
      </c>
      <c r="AA3" s="419"/>
      <c r="AB3" s="419"/>
      <c r="AC3" s="420" t="s">
        <v>190</v>
      </c>
      <c r="AD3" s="419" t="s">
        <v>191</v>
      </c>
      <c r="AE3" s="419"/>
      <c r="AF3" s="419"/>
      <c r="AG3" s="421"/>
      <c r="AH3" s="422" t="s">
        <v>192</v>
      </c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</row>
    <row r="4" spans="1:108" s="32" customFormat="1" ht="20.25">
      <c r="A4" s="405"/>
      <c r="B4" s="405"/>
      <c r="C4" s="405"/>
      <c r="D4" s="406"/>
      <c r="E4" s="406"/>
      <c r="F4" s="406"/>
      <c r="G4" s="406" t="s">
        <v>193</v>
      </c>
      <c r="H4" s="406" t="s">
        <v>194</v>
      </c>
      <c r="I4" s="406" t="s">
        <v>195</v>
      </c>
      <c r="J4" s="406" t="s">
        <v>196</v>
      </c>
      <c r="K4" s="406" t="s">
        <v>197</v>
      </c>
      <c r="L4" s="406" t="s">
        <v>196</v>
      </c>
      <c r="M4" s="406" t="s">
        <v>197</v>
      </c>
      <c r="N4" s="406" t="s">
        <v>196</v>
      </c>
      <c r="O4" s="406" t="s">
        <v>197</v>
      </c>
      <c r="P4" s="423" t="s">
        <v>198</v>
      </c>
      <c r="Q4" s="423" t="s">
        <v>199</v>
      </c>
      <c r="R4" s="423" t="s">
        <v>200</v>
      </c>
      <c r="S4" s="423" t="s">
        <v>201</v>
      </c>
      <c r="T4" s="424" t="s">
        <v>202</v>
      </c>
      <c r="U4" s="425" t="s">
        <v>203</v>
      </c>
      <c r="V4" s="424" t="s">
        <v>202</v>
      </c>
      <c r="W4" s="424" t="s">
        <v>204</v>
      </c>
      <c r="X4" s="424" t="s">
        <v>205</v>
      </c>
      <c r="Y4" s="424" t="s">
        <v>206</v>
      </c>
      <c r="Z4" s="424" t="s">
        <v>202</v>
      </c>
      <c r="AA4" s="424" t="s">
        <v>204</v>
      </c>
      <c r="AB4" s="424" t="s">
        <v>205</v>
      </c>
      <c r="AC4" s="408"/>
      <c r="AD4" s="424" t="s">
        <v>207</v>
      </c>
      <c r="AE4" s="408" t="s">
        <v>199</v>
      </c>
      <c r="AF4" s="408" t="s">
        <v>208</v>
      </c>
      <c r="AG4" s="426" t="s">
        <v>209</v>
      </c>
      <c r="AH4" s="427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</row>
    <row r="5" spans="1:46" ht="12.75">
      <c r="A5" s="405"/>
      <c r="B5" s="405"/>
      <c r="C5" s="405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7"/>
      <c r="O5" s="408"/>
      <c r="P5" s="409" t="s">
        <v>210</v>
      </c>
      <c r="Q5" s="409" t="s">
        <v>211</v>
      </c>
      <c r="R5" s="409"/>
      <c r="S5" s="409" t="s">
        <v>211</v>
      </c>
      <c r="T5" s="410" t="s">
        <v>212</v>
      </c>
      <c r="U5" s="410" t="s">
        <v>212</v>
      </c>
      <c r="V5" s="410" t="s">
        <v>212</v>
      </c>
      <c r="W5" s="410" t="s">
        <v>212</v>
      </c>
      <c r="X5" s="410" t="s">
        <v>212</v>
      </c>
      <c r="Y5" s="410" t="s">
        <v>211</v>
      </c>
      <c r="Z5" s="410" t="s">
        <v>212</v>
      </c>
      <c r="AA5" s="410" t="s">
        <v>212</v>
      </c>
      <c r="AB5" s="410" t="s">
        <v>212</v>
      </c>
      <c r="AC5" s="409" t="s">
        <v>211</v>
      </c>
      <c r="AD5" s="410" t="s">
        <v>213</v>
      </c>
      <c r="AE5" s="410" t="s">
        <v>213</v>
      </c>
      <c r="AF5" s="410" t="s">
        <v>213</v>
      </c>
      <c r="AG5" s="411" t="s">
        <v>213</v>
      </c>
      <c r="AH5" s="428" t="s">
        <v>211</v>
      </c>
      <c r="AI5"/>
      <c r="AJ5"/>
      <c r="AK5"/>
      <c r="AL5"/>
      <c r="AM5"/>
      <c r="AN5"/>
      <c r="AO5"/>
      <c r="AP5"/>
      <c r="AQ5"/>
      <c r="AR5"/>
      <c r="AS5"/>
      <c r="AT5"/>
    </row>
    <row r="6" spans="1:108" s="31" customFormat="1" ht="36">
      <c r="A6" s="429" t="s">
        <v>214</v>
      </c>
      <c r="B6" s="430"/>
      <c r="C6" s="430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2"/>
      <c r="U6" s="432"/>
      <c r="V6" s="432"/>
      <c r="W6" s="432"/>
      <c r="X6" s="432"/>
      <c r="Y6" s="432"/>
      <c r="Z6" s="432"/>
      <c r="AA6" s="432"/>
      <c r="AB6" s="432"/>
      <c r="AC6" s="431"/>
      <c r="AD6" s="431"/>
      <c r="AE6" s="431"/>
      <c r="AF6" s="431"/>
      <c r="AG6" s="431"/>
      <c r="AH6" s="431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</row>
    <row r="7" spans="1:108" s="31" customFormat="1" ht="12.75">
      <c r="A7" s="405"/>
      <c r="B7" s="433"/>
      <c r="C7" s="434"/>
      <c r="D7" s="434"/>
      <c r="E7" s="435" t="s">
        <v>9</v>
      </c>
      <c r="F7" s="435" t="s">
        <v>9</v>
      </c>
      <c r="G7" s="435"/>
      <c r="H7" s="435"/>
      <c r="I7" s="435" t="s">
        <v>9</v>
      </c>
      <c r="J7" s="435" t="s">
        <v>9</v>
      </c>
      <c r="K7" s="435" t="s">
        <v>9</v>
      </c>
      <c r="L7" s="435" t="s">
        <v>9</v>
      </c>
      <c r="M7" s="435" t="s">
        <v>9</v>
      </c>
      <c r="N7" s="435" t="s">
        <v>9</v>
      </c>
      <c r="O7" s="435" t="s">
        <v>9</v>
      </c>
      <c r="P7" s="435" t="s">
        <v>9</v>
      </c>
      <c r="Q7" s="435" t="s">
        <v>9</v>
      </c>
      <c r="R7" s="435" t="s">
        <v>9</v>
      </c>
      <c r="S7" s="435" t="s">
        <v>9</v>
      </c>
      <c r="T7" s="436" t="s">
        <v>9</v>
      </c>
      <c r="U7" s="436" t="s">
        <v>9</v>
      </c>
      <c r="V7" s="436" t="s">
        <v>9</v>
      </c>
      <c r="W7" s="436" t="s">
        <v>9</v>
      </c>
      <c r="X7" s="436" t="s">
        <v>9</v>
      </c>
      <c r="Y7" s="436" t="s">
        <v>9</v>
      </c>
      <c r="Z7" s="436" t="s">
        <v>9</v>
      </c>
      <c r="AA7" s="436" t="s">
        <v>9</v>
      </c>
      <c r="AB7" s="436" t="s">
        <v>9</v>
      </c>
      <c r="AC7" s="435" t="s">
        <v>9</v>
      </c>
      <c r="AD7" s="435" t="s">
        <v>9</v>
      </c>
      <c r="AE7" s="435" t="s">
        <v>9</v>
      </c>
      <c r="AF7" s="435" t="s">
        <v>9</v>
      </c>
      <c r="AG7" s="435" t="s">
        <v>9</v>
      </c>
      <c r="AH7" s="435" t="s">
        <v>9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</row>
    <row r="8" spans="1:108" s="34" customFormat="1" ht="24">
      <c r="A8" s="437"/>
      <c r="B8" s="437"/>
      <c r="C8" s="437"/>
      <c r="D8" s="406" t="s">
        <v>215</v>
      </c>
      <c r="E8" s="438" t="s">
        <v>216</v>
      </c>
      <c r="F8" s="438"/>
      <c r="G8" s="439"/>
      <c r="H8" s="439"/>
      <c r="I8" s="440">
        <v>1</v>
      </c>
      <c r="J8" s="438"/>
      <c r="K8" s="438"/>
      <c r="L8" s="438"/>
      <c r="M8" s="438"/>
      <c r="N8" s="441"/>
      <c r="O8" s="440"/>
      <c r="P8" s="442"/>
      <c r="Q8" s="442">
        <f>P8*N8</f>
        <v>0</v>
      </c>
      <c r="R8" s="442"/>
      <c r="S8" s="442">
        <f>P8*R8</f>
        <v>0</v>
      </c>
      <c r="T8" s="443">
        <v>3</v>
      </c>
      <c r="U8" s="443">
        <v>3</v>
      </c>
      <c r="V8" s="443"/>
      <c r="W8" s="443"/>
      <c r="X8" s="443"/>
      <c r="Y8" s="443"/>
      <c r="Z8" s="443"/>
      <c r="AA8" s="443"/>
      <c r="AB8" s="443"/>
      <c r="AC8" s="444">
        <f>((Q8+Y8)*GA+(T8+V8+Z8)*EEEM+U8*EASB+(W8+AA8)*EESM+(X8+AB8)*EETB)*I8</f>
        <v>7.3026</v>
      </c>
      <c r="AD8" s="443">
        <v>0</v>
      </c>
      <c r="AE8" s="441">
        <v>0</v>
      </c>
      <c r="AF8" s="441">
        <v>0</v>
      </c>
      <c r="AG8" s="445">
        <f>IF(AC8=0,"",AD8+AE8+AF8)</f>
        <v>0</v>
      </c>
      <c r="AH8" s="428">
        <f>IF(AG8="",0,AC8*(1+AG8/100))</f>
        <v>7.3026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</row>
    <row r="9" spans="1:108" s="35" customFormat="1" ht="24">
      <c r="A9" s="437"/>
      <c r="B9" s="437"/>
      <c r="C9" s="437"/>
      <c r="D9" s="438"/>
      <c r="E9" s="438" t="s">
        <v>217</v>
      </c>
      <c r="F9" s="438"/>
      <c r="G9" s="438"/>
      <c r="H9" s="438"/>
      <c r="I9" s="440">
        <v>1</v>
      </c>
      <c r="J9" s="438"/>
      <c r="K9" s="438"/>
      <c r="L9" s="438"/>
      <c r="M9" s="438"/>
      <c r="N9" s="441"/>
      <c r="O9" s="440">
        <v>1</v>
      </c>
      <c r="P9" s="442">
        <v>35</v>
      </c>
      <c r="Q9" s="442">
        <f>P9*O9</f>
        <v>35</v>
      </c>
      <c r="R9" s="442"/>
      <c r="S9" s="442"/>
      <c r="T9" s="443">
        <v>2</v>
      </c>
      <c r="U9" s="443">
        <v>2</v>
      </c>
      <c r="V9" s="443"/>
      <c r="W9" s="443">
        <v>4</v>
      </c>
      <c r="X9" s="443">
        <v>8</v>
      </c>
      <c r="Y9" s="443"/>
      <c r="Z9" s="443"/>
      <c r="AA9" s="443">
        <v>2</v>
      </c>
      <c r="AB9" s="443">
        <v>2</v>
      </c>
      <c r="AC9" s="444">
        <f>((Q9+Y9)*GA+(T9+V9+Z9)*EEEM+U9*EASB+(W9+AA9)*EESM+(X9+AB9)*EETB)*I9</f>
        <v>61.596399999999996</v>
      </c>
      <c r="AD9" s="443">
        <v>0</v>
      </c>
      <c r="AE9" s="441">
        <v>0</v>
      </c>
      <c r="AF9" s="441">
        <v>0</v>
      </c>
      <c r="AG9" s="445">
        <f>IF(AC9=0,"",AD9+AE9+AF9)</f>
        <v>0</v>
      </c>
      <c r="AH9" s="428">
        <f>IF(AG9="",0,AC9*(1+AG9/100))</f>
        <v>61.596399999999996</v>
      </c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</row>
    <row r="10" spans="1:108" s="67" customFormat="1" ht="36">
      <c r="A10" s="405"/>
      <c r="B10" s="433" t="s">
        <v>218</v>
      </c>
      <c r="C10" s="434">
        <f>SUM(AC11:AC12)</f>
        <v>13.136</v>
      </c>
      <c r="D10" s="434">
        <f>SUM(AH11:AH12)</f>
        <v>13.136</v>
      </c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6"/>
      <c r="U10" s="436"/>
      <c r="V10" s="436"/>
      <c r="W10" s="436"/>
      <c r="X10" s="436"/>
      <c r="Y10" s="436"/>
      <c r="Z10" s="436"/>
      <c r="AA10" s="436"/>
      <c r="AB10" s="436"/>
      <c r="AC10" s="435"/>
      <c r="AD10" s="443">
        <v>0</v>
      </c>
      <c r="AE10" s="443">
        <v>0</v>
      </c>
      <c r="AF10" s="443">
        <v>0</v>
      </c>
      <c r="AG10" s="443">
        <v>0</v>
      </c>
      <c r="AH10" s="435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</row>
    <row r="11" spans="1:108" s="67" customFormat="1" ht="36">
      <c r="A11" s="405"/>
      <c r="B11" s="406"/>
      <c r="C11" s="406"/>
      <c r="D11" s="446" t="s">
        <v>219</v>
      </c>
      <c r="E11" s="446" t="s">
        <v>220</v>
      </c>
      <c r="F11" s="406"/>
      <c r="G11" s="439"/>
      <c r="H11" s="439"/>
      <c r="I11" s="408">
        <v>1</v>
      </c>
      <c r="J11" s="406"/>
      <c r="K11" s="406"/>
      <c r="L11" s="406"/>
      <c r="M11" s="406"/>
      <c r="N11" s="407"/>
      <c r="O11" s="408"/>
      <c r="P11" s="409"/>
      <c r="Q11" s="409">
        <f>P11*N11</f>
        <v>0</v>
      </c>
      <c r="R11" s="409"/>
      <c r="S11" s="409">
        <f>P11*R11</f>
        <v>0</v>
      </c>
      <c r="T11" s="447">
        <v>2</v>
      </c>
      <c r="U11" s="447">
        <v>2</v>
      </c>
      <c r="V11" s="410"/>
      <c r="W11" s="410"/>
      <c r="X11" s="410"/>
      <c r="Y11" s="448"/>
      <c r="Z11" s="410"/>
      <c r="AA11" s="410"/>
      <c r="AB11" s="410"/>
      <c r="AC11" s="444">
        <f>((Q11+Y11)*GA+(T11+V11+Z11)*EEEM+(U11+W11+AA11)*EESM+(X11+AB11)*EETB)*I11</f>
        <v>5.248</v>
      </c>
      <c r="AD11" s="443">
        <v>0</v>
      </c>
      <c r="AE11" s="443">
        <v>0</v>
      </c>
      <c r="AF11" s="443">
        <v>0</v>
      </c>
      <c r="AG11" s="443">
        <v>0</v>
      </c>
      <c r="AH11" s="428">
        <f>IF(AG11="",0,AC11*(1+AG11/100))</f>
        <v>5.248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</row>
    <row r="12" spans="1:108" s="67" customFormat="1" ht="24">
      <c r="A12" s="405"/>
      <c r="B12" s="405"/>
      <c r="C12" s="405"/>
      <c r="D12" s="406"/>
      <c r="E12" s="406" t="s">
        <v>221</v>
      </c>
      <c r="F12" s="406"/>
      <c r="G12" s="449"/>
      <c r="H12" s="449"/>
      <c r="I12" s="408">
        <v>1</v>
      </c>
      <c r="J12" s="406"/>
      <c r="K12" s="406"/>
      <c r="L12" s="438"/>
      <c r="M12" s="438"/>
      <c r="N12" s="441"/>
      <c r="O12" s="440"/>
      <c r="P12" s="442"/>
      <c r="Q12" s="442"/>
      <c r="R12" s="442"/>
      <c r="S12" s="442"/>
      <c r="T12" s="443"/>
      <c r="U12" s="443"/>
      <c r="V12" s="410"/>
      <c r="W12" s="410"/>
      <c r="X12" s="410"/>
      <c r="Y12" s="443"/>
      <c r="Z12" s="443">
        <v>2</v>
      </c>
      <c r="AA12" s="443">
        <v>2</v>
      </c>
      <c r="AB12" s="443">
        <v>4</v>
      </c>
      <c r="AC12" s="444">
        <f>((Q12+Y12)*GA+(T12+V12+Z12)*EEEM+(U12+W12+AA12)*EESM+(X12+AB12)*EETB)*I12</f>
        <v>7.888</v>
      </c>
      <c r="AD12" s="443">
        <v>0</v>
      </c>
      <c r="AE12" s="443">
        <v>0</v>
      </c>
      <c r="AF12" s="443">
        <v>0</v>
      </c>
      <c r="AG12" s="443">
        <v>0</v>
      </c>
      <c r="AH12" s="428">
        <f>IF(AG12="",0,AC12*(1+AG12/100))</f>
        <v>7.888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</row>
    <row r="13" spans="1:108" s="67" customFormat="1" ht="18">
      <c r="A13" s="405"/>
      <c r="B13" s="450" t="s">
        <v>9</v>
      </c>
      <c r="C13" s="450"/>
      <c r="D13" s="406" t="s">
        <v>13</v>
      </c>
      <c r="E13" s="406"/>
      <c r="F13" s="406"/>
      <c r="G13" s="406"/>
      <c r="H13" s="406"/>
      <c r="I13" s="406"/>
      <c r="J13" s="406"/>
      <c r="K13" s="406"/>
      <c r="L13" s="406"/>
      <c r="M13" s="406"/>
      <c r="N13" s="407"/>
      <c r="O13" s="408"/>
      <c r="P13" s="409"/>
      <c r="Q13" s="409">
        <f>SUM(Q6:Q12)</f>
        <v>35</v>
      </c>
      <c r="R13" s="409"/>
      <c r="S13" s="409">
        <f aca="true" t="shared" si="0" ref="S13:AC13">SUM(S6:S12)</f>
        <v>0</v>
      </c>
      <c r="T13" s="410">
        <f t="shared" si="0"/>
        <v>7</v>
      </c>
      <c r="U13" s="410">
        <f t="shared" si="0"/>
        <v>7</v>
      </c>
      <c r="V13" s="410">
        <f t="shared" si="0"/>
        <v>0</v>
      </c>
      <c r="W13" s="410">
        <f t="shared" si="0"/>
        <v>4</v>
      </c>
      <c r="X13" s="410">
        <f t="shared" si="0"/>
        <v>8</v>
      </c>
      <c r="Y13" s="410">
        <f t="shared" si="0"/>
        <v>0</v>
      </c>
      <c r="Z13" s="410">
        <f t="shared" si="0"/>
        <v>2</v>
      </c>
      <c r="AA13" s="410">
        <f t="shared" si="0"/>
        <v>4</v>
      </c>
      <c r="AB13" s="410">
        <f t="shared" si="0"/>
        <v>6</v>
      </c>
      <c r="AC13" s="407">
        <f t="shared" si="0"/>
        <v>82.03500000000001</v>
      </c>
      <c r="AD13" s="410">
        <v>0</v>
      </c>
      <c r="AE13" s="407">
        <v>0</v>
      </c>
      <c r="AF13" s="407">
        <v>0</v>
      </c>
      <c r="AG13" s="451">
        <v>0</v>
      </c>
      <c r="AH13" s="452">
        <f>SUM(AH6:AH12)</f>
        <v>82.03500000000001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</row>
    <row r="14" spans="1:108" s="67" customFormat="1" ht="12.75">
      <c r="A14" s="405" t="s">
        <v>222</v>
      </c>
      <c r="B14" s="405"/>
      <c r="C14" s="405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7"/>
      <c r="O14" s="408"/>
      <c r="P14" s="409" t="s">
        <v>223</v>
      </c>
      <c r="Q14" s="407">
        <f>Q13+Y13</f>
        <v>35</v>
      </c>
      <c r="R14" s="409"/>
      <c r="S14" s="409"/>
      <c r="T14" s="410"/>
      <c r="U14" s="410"/>
      <c r="V14" s="410"/>
      <c r="W14" s="410"/>
      <c r="X14" s="410"/>
      <c r="Y14" s="410"/>
      <c r="Z14" s="410"/>
      <c r="AA14" s="410"/>
      <c r="AB14" s="453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</row>
    <row r="15" spans="1:108" s="67" customFormat="1" ht="12.75">
      <c r="A15" s="405"/>
      <c r="B15" s="405"/>
      <c r="C15" s="405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7"/>
      <c r="O15" s="408"/>
      <c r="P15" s="409"/>
      <c r="Q15" s="409" t="s">
        <v>9</v>
      </c>
      <c r="R15" s="409"/>
      <c r="S15" s="409"/>
      <c r="T15" s="410"/>
      <c r="U15" s="410"/>
      <c r="V15" s="410"/>
      <c r="W15" s="410"/>
      <c r="X15" s="410"/>
      <c r="Y15" s="410"/>
      <c r="Z15" s="410"/>
      <c r="AA15" s="410"/>
      <c r="AB15" s="453"/>
      <c r="AC15"/>
      <c r="AD15"/>
      <c r="AE15"/>
      <c r="AF15" t="s">
        <v>224</v>
      </c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</row>
    <row r="16" spans="1:108" s="67" customFormat="1" ht="12.75">
      <c r="A16" s="405" t="s">
        <v>202</v>
      </c>
      <c r="B16" s="405">
        <v>1.421</v>
      </c>
      <c r="C16" s="405"/>
      <c r="D16" s="406"/>
      <c r="E16" s="405"/>
      <c r="F16" s="406"/>
      <c r="G16" s="406"/>
      <c r="H16" s="406"/>
      <c r="I16" s="406"/>
      <c r="J16" s="406"/>
      <c r="K16" s="406"/>
      <c r="L16" s="406"/>
      <c r="M16" s="406"/>
      <c r="N16" s="454"/>
      <c r="O16" s="407"/>
      <c r="P16" s="409"/>
      <c r="Q16" s="409" t="s">
        <v>9</v>
      </c>
      <c r="R16" s="409"/>
      <c r="S16" s="409"/>
      <c r="T16" s="410"/>
      <c r="U16" s="410"/>
      <c r="V16" s="410"/>
      <c r="W16" s="410"/>
      <c r="X16" s="410"/>
      <c r="Y16" s="410"/>
      <c r="Z16" s="410"/>
      <c r="AA16" s="410"/>
      <c r="AB16" s="453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</row>
    <row r="17" spans="1:108" s="67" customFormat="1" ht="12.75">
      <c r="A17" s="405" t="s">
        <v>204</v>
      </c>
      <c r="B17" s="405">
        <v>1.203</v>
      </c>
      <c r="C17" s="405"/>
      <c r="D17" s="406"/>
      <c r="E17" s="405"/>
      <c r="F17" s="406"/>
      <c r="G17" s="406"/>
      <c r="H17" s="406"/>
      <c r="I17" s="406"/>
      <c r="J17" s="406"/>
      <c r="K17" s="406"/>
      <c r="L17" s="406"/>
      <c r="M17" s="406"/>
      <c r="N17" s="454"/>
      <c r="O17" s="407"/>
      <c r="P17" s="409"/>
      <c r="Q17" s="409">
        <f>Q13*GA</f>
        <v>42.91</v>
      </c>
      <c r="R17" s="409"/>
      <c r="S17" s="409"/>
      <c r="T17" s="410"/>
      <c r="U17" s="410"/>
      <c r="V17" s="410"/>
      <c r="W17" s="410"/>
      <c r="X17" s="410"/>
      <c r="Y17" s="410"/>
      <c r="Z17" s="410"/>
      <c r="AA17" s="410"/>
      <c r="AB17" s="45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</row>
    <row r="18" spans="1:108" s="67" customFormat="1" ht="12.75">
      <c r="A18" s="405" t="s">
        <v>205</v>
      </c>
      <c r="B18" s="405">
        <v>0.66</v>
      </c>
      <c r="C18" s="405"/>
      <c r="D18" s="406"/>
      <c r="E18" s="405"/>
      <c r="F18" s="406"/>
      <c r="G18" s="406"/>
      <c r="H18" s="406"/>
      <c r="I18" s="406"/>
      <c r="J18" s="406"/>
      <c r="K18" s="406"/>
      <c r="L18" s="406"/>
      <c r="M18" s="406"/>
      <c r="N18" s="454"/>
      <c r="O18" s="407"/>
      <c r="P18" s="409"/>
      <c r="Q18" s="409">
        <f>Y13*GA</f>
        <v>0</v>
      </c>
      <c r="R18" s="409"/>
      <c r="S18" s="409"/>
      <c r="T18" s="410"/>
      <c r="U18" s="410"/>
      <c r="V18" s="410"/>
      <c r="W18" s="410"/>
      <c r="X18" s="410"/>
      <c r="Y18" s="410"/>
      <c r="Z18" s="410"/>
      <c r="AA18" s="410"/>
      <c r="AB18" s="453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</row>
    <row r="19" spans="1:108" s="67" customFormat="1" ht="12.75">
      <c r="A19" s="405" t="s">
        <v>225</v>
      </c>
      <c r="B19" s="455">
        <f>B36</f>
        <v>1.226</v>
      </c>
      <c r="C19" s="405"/>
      <c r="D19" s="406"/>
      <c r="E19" s="405"/>
      <c r="F19" s="406"/>
      <c r="G19" s="406"/>
      <c r="H19" s="406"/>
      <c r="I19" s="406"/>
      <c r="J19" s="406"/>
      <c r="K19" s="406"/>
      <c r="L19" s="406"/>
      <c r="M19" s="406"/>
      <c r="N19" s="454"/>
      <c r="O19" s="407"/>
      <c r="P19" s="409"/>
      <c r="Q19" s="409" t="s">
        <v>9</v>
      </c>
      <c r="R19" s="409"/>
      <c r="S19" s="409"/>
      <c r="T19" s="410"/>
      <c r="U19" s="410"/>
      <c r="V19" s="410"/>
      <c r="W19" s="410"/>
      <c r="X19" s="410"/>
      <c r="Y19" s="410"/>
      <c r="Z19" s="410"/>
      <c r="AA19" s="410"/>
      <c r="AB19" s="453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</row>
    <row r="20" spans="1:108" s="67" customFormat="1" ht="12.75">
      <c r="A20" s="405" t="s">
        <v>203</v>
      </c>
      <c r="B20" s="455">
        <f>B37</f>
        <v>1.0132</v>
      </c>
      <c r="C20" s="405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7"/>
      <c r="O20" s="408"/>
      <c r="P20" s="409"/>
      <c r="Q20" s="409" t="s">
        <v>9</v>
      </c>
      <c r="R20" s="409"/>
      <c r="S20" s="409"/>
      <c r="T20" s="410"/>
      <c r="U20" s="410"/>
      <c r="V20" s="410"/>
      <c r="W20" s="410"/>
      <c r="X20" s="410"/>
      <c r="Y20" s="410"/>
      <c r="Z20" s="410"/>
      <c r="AA20" s="410"/>
      <c r="AB20" s="453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</row>
    <row r="21" spans="1:108" s="67" customFormat="1" ht="12.75">
      <c r="A21" s="405"/>
      <c r="B21" s="405"/>
      <c r="C21" s="405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7"/>
      <c r="O21" s="408"/>
      <c r="P21" s="409"/>
      <c r="Q21" s="409"/>
      <c r="R21" s="409"/>
      <c r="S21" s="409"/>
      <c r="T21" s="410"/>
      <c r="U21" s="410"/>
      <c r="V21" s="410"/>
      <c r="W21" s="410"/>
      <c r="X21" s="410"/>
      <c r="Y21" s="410"/>
      <c r="Z21" s="410"/>
      <c r="AA21" s="410"/>
      <c r="AB21" s="410" t="s">
        <v>202</v>
      </c>
      <c r="AC21" s="407">
        <f>T13+V13+Z13</f>
        <v>9</v>
      </c>
      <c r="AD21" s="409"/>
      <c r="AE21" s="407"/>
      <c r="AF21" s="410"/>
      <c r="AG21" s="456"/>
      <c r="AH21" s="410">
        <f>AC21*EEEM</f>
        <v>12.789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</row>
    <row r="22" spans="1:108" s="67" customFormat="1" ht="12.75">
      <c r="A22" s="405"/>
      <c r="B22" s="405"/>
      <c r="C22" s="405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7"/>
      <c r="O22" s="408"/>
      <c r="P22" s="409"/>
      <c r="Q22" s="409"/>
      <c r="R22" s="409"/>
      <c r="S22" s="409"/>
      <c r="T22" s="410"/>
      <c r="U22" s="410"/>
      <c r="V22" s="410"/>
      <c r="W22" s="410"/>
      <c r="X22" s="410"/>
      <c r="Y22" s="410"/>
      <c r="Z22" s="410"/>
      <c r="AA22" s="410"/>
      <c r="AB22" s="424" t="s">
        <v>226</v>
      </c>
      <c r="AC22" s="407">
        <f>U13</f>
        <v>7</v>
      </c>
      <c r="AD22" s="409"/>
      <c r="AE22" s="407"/>
      <c r="AF22" s="410"/>
      <c r="AG22" s="456"/>
      <c r="AH22" s="410">
        <f>AC22*EASB</f>
        <v>7.0924000000000005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</row>
    <row r="23" spans="1:108" s="67" customFormat="1" ht="12.75">
      <c r="A23" s="405"/>
      <c r="B23" s="405"/>
      <c r="C23" s="405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7"/>
      <c r="O23" s="408"/>
      <c r="P23" s="409"/>
      <c r="Q23" s="409"/>
      <c r="R23" s="409"/>
      <c r="S23" s="409"/>
      <c r="T23" s="410"/>
      <c r="U23" s="410"/>
      <c r="V23" s="410"/>
      <c r="W23" s="410"/>
      <c r="X23" s="410"/>
      <c r="Y23" s="410"/>
      <c r="Z23" s="410"/>
      <c r="AA23" s="410"/>
      <c r="AB23" s="410" t="s">
        <v>204</v>
      </c>
      <c r="AC23" s="407">
        <f>W13+AA13</f>
        <v>8</v>
      </c>
      <c r="AD23" s="409"/>
      <c r="AE23" s="407"/>
      <c r="AF23" s="407"/>
      <c r="AG23" s="456"/>
      <c r="AH23" s="410">
        <f>AC23*EESM</f>
        <v>9.624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</row>
    <row r="24" spans="1:108" s="67" customFormat="1" ht="12.75">
      <c r="A24" s="457"/>
      <c r="B24" s="405"/>
      <c r="C24" s="405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7"/>
      <c r="O24" s="408"/>
      <c r="P24" s="409"/>
      <c r="Q24" s="409"/>
      <c r="R24" s="409"/>
      <c r="S24" s="409"/>
      <c r="T24" s="410"/>
      <c r="U24" s="410"/>
      <c r="V24" s="410"/>
      <c r="W24" s="410"/>
      <c r="X24" s="410"/>
      <c r="Y24" s="410"/>
      <c r="Z24" s="410"/>
      <c r="AA24" s="410"/>
      <c r="AB24" s="410" t="s">
        <v>227</v>
      </c>
      <c r="AC24" s="407">
        <f>X13+AB13</f>
        <v>14</v>
      </c>
      <c r="AD24" s="409"/>
      <c r="AE24" s="407"/>
      <c r="AF24" s="407"/>
      <c r="AG24" s="456"/>
      <c r="AH24" s="410">
        <f>AC24*EETB</f>
        <v>9.24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</row>
    <row r="25" spans="1:108" s="67" customFormat="1" ht="12.75">
      <c r="A25" s="458"/>
      <c r="B25" s="458"/>
      <c r="C25" s="458"/>
      <c r="D25" s="459"/>
      <c r="E25" s="459"/>
      <c r="F25" s="459"/>
      <c r="G25" s="406"/>
      <c r="H25" s="406"/>
      <c r="I25" s="406"/>
      <c r="J25" s="406"/>
      <c r="K25" s="406"/>
      <c r="L25" s="406"/>
      <c r="M25" s="406"/>
      <c r="N25" s="407"/>
      <c r="O25" s="408"/>
      <c r="P25" s="409"/>
      <c r="Q25" s="409"/>
      <c r="R25" s="409"/>
      <c r="S25" s="409"/>
      <c r="T25" s="410"/>
      <c r="U25" s="410"/>
      <c r="V25" s="410"/>
      <c r="W25" s="410"/>
      <c r="X25" s="410"/>
      <c r="Y25" s="410"/>
      <c r="Z25" s="410"/>
      <c r="AA25" s="410"/>
      <c r="AB25" s="410" t="s">
        <v>187</v>
      </c>
      <c r="AC25" s="407"/>
      <c r="AD25" s="407"/>
      <c r="AE25" s="410"/>
      <c r="AF25" s="407"/>
      <c r="AG25" s="407"/>
      <c r="AH25" s="444">
        <f>Q14*GA</f>
        <v>42.91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</row>
    <row r="26" spans="1:108" s="67" customFormat="1" ht="12.75">
      <c r="A26" s="458"/>
      <c r="B26" s="458"/>
      <c r="C26" s="458"/>
      <c r="D26" s="459"/>
      <c r="E26" s="459"/>
      <c r="F26" s="459"/>
      <c r="G26" s="406"/>
      <c r="H26" s="406"/>
      <c r="I26" s="406"/>
      <c r="J26" s="406"/>
      <c r="K26" s="406"/>
      <c r="L26" s="406"/>
      <c r="M26" s="406"/>
      <c r="N26" s="407"/>
      <c r="O26" s="408"/>
      <c r="P26" s="409"/>
      <c r="Q26" s="409"/>
      <c r="R26" s="409"/>
      <c r="S26" s="409"/>
      <c r="T26" s="410"/>
      <c r="U26" s="410"/>
      <c r="V26" s="410"/>
      <c r="W26" s="410"/>
      <c r="X26" s="410"/>
      <c r="Y26" s="410"/>
      <c r="Z26" s="410"/>
      <c r="AA26" s="410"/>
      <c r="AB26" s="410" t="s">
        <v>209</v>
      </c>
      <c r="AC26" s="407"/>
      <c r="AD26" s="407"/>
      <c r="AE26" s="410"/>
      <c r="AF26" s="407"/>
      <c r="AG26" s="407"/>
      <c r="AH26" s="451">
        <f>AH21+AH22+AH23+AH24+AH25</f>
        <v>81.6554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</row>
    <row r="27" spans="1:108" s="67" customFormat="1" ht="12.75">
      <c r="A27" s="458"/>
      <c r="B27" s="458"/>
      <c r="C27" s="458"/>
      <c r="D27" s="459"/>
      <c r="E27" s="459"/>
      <c r="F27" s="459"/>
      <c r="G27" s="406"/>
      <c r="H27" s="406"/>
      <c r="I27" s="406"/>
      <c r="J27" s="406"/>
      <c r="K27" s="406"/>
      <c r="L27" s="406"/>
      <c r="M27" s="406"/>
      <c r="N27" s="407"/>
      <c r="O27" s="408"/>
      <c r="P27" s="409"/>
      <c r="Q27" s="409"/>
      <c r="R27" s="409"/>
      <c r="S27" s="409"/>
      <c r="T27" s="410"/>
      <c r="U27" s="410"/>
      <c r="V27" s="410"/>
      <c r="W27" s="410"/>
      <c r="X27" s="410"/>
      <c r="Y27" s="410"/>
      <c r="Z27" s="410"/>
      <c r="AA27" s="410"/>
      <c r="AB27" s="410"/>
      <c r="AC27" s="407"/>
      <c r="AD27" s="407"/>
      <c r="AE27" s="410"/>
      <c r="AF27" s="407"/>
      <c r="AG27" s="407"/>
      <c r="AH27" s="411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</row>
    <row r="28" spans="1:108" s="67" customFormat="1" ht="12.75">
      <c r="A28" s="405"/>
      <c r="B28" s="405"/>
      <c r="C28" s="405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7"/>
      <c r="O28" s="408"/>
      <c r="P28" s="409"/>
      <c r="Q28" s="409"/>
      <c r="R28" s="409"/>
      <c r="S28" s="409"/>
      <c r="T28" s="410"/>
      <c r="U28" s="410"/>
      <c r="V28" s="410"/>
      <c r="W28" s="410"/>
      <c r="X28" s="410"/>
      <c r="Y28" s="410"/>
      <c r="Z28" s="410"/>
      <c r="AA28" s="410"/>
      <c r="AB28" s="410"/>
      <c r="AC28" s="407"/>
      <c r="AD28" s="407"/>
      <c r="AE28" s="410"/>
      <c r="AF28" s="407"/>
      <c r="AG28" s="407"/>
      <c r="AH28" s="411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</row>
    <row r="29" spans="1:108" s="67" customFormat="1" ht="12.75">
      <c r="A29" s="405"/>
      <c r="B29" s="405"/>
      <c r="C29" s="405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7"/>
      <c r="O29" s="408"/>
      <c r="P29" s="409"/>
      <c r="Q29" s="409"/>
      <c r="R29" s="409"/>
      <c r="S29" s="409"/>
      <c r="T29" s="410"/>
      <c r="U29" s="410"/>
      <c r="V29" s="410"/>
      <c r="W29" s="410"/>
      <c r="X29" s="410"/>
      <c r="Y29" s="410"/>
      <c r="Z29" s="410"/>
      <c r="AA29" s="410"/>
      <c r="AB29" s="410"/>
      <c r="AC29" s="407"/>
      <c r="AD29" s="407"/>
      <c r="AE29" s="410"/>
      <c r="AF29" s="407"/>
      <c r="AG29" s="407"/>
      <c r="AH29" s="411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</row>
    <row r="30" spans="1:108" s="67" customFormat="1" ht="12.75">
      <c r="A30" s="405"/>
      <c r="B30" s="405"/>
      <c r="C30" s="405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7"/>
      <c r="O30" s="408"/>
      <c r="P30" s="409"/>
      <c r="Q30" s="409"/>
      <c r="R30" s="409"/>
      <c r="S30" s="409"/>
      <c r="T30" s="410"/>
      <c r="U30" s="410"/>
      <c r="V30" s="410"/>
      <c r="W30" s="410"/>
      <c r="X30" s="410"/>
      <c r="Y30" s="410"/>
      <c r="Z30" s="410"/>
      <c r="AA30" s="410"/>
      <c r="AB30" s="410"/>
      <c r="AC30" s="407"/>
      <c r="AD30" s="407"/>
      <c r="AE30" s="410"/>
      <c r="AF30" s="407"/>
      <c r="AG30" s="407"/>
      <c r="AH30" s="411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</row>
    <row r="31" spans="1:108" s="67" customFormat="1" ht="12.75">
      <c r="A31" s="405"/>
      <c r="B31" s="405"/>
      <c r="C31" s="405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7"/>
      <c r="O31" s="408"/>
      <c r="P31" s="409"/>
      <c r="Q31" s="409"/>
      <c r="R31" s="409"/>
      <c r="S31" s="409"/>
      <c r="T31" s="410"/>
      <c r="U31" s="410"/>
      <c r="V31" s="410"/>
      <c r="W31" s="410"/>
      <c r="X31" s="410"/>
      <c r="Y31" s="410"/>
      <c r="Z31" s="410"/>
      <c r="AA31" s="410"/>
      <c r="AB31" s="410"/>
      <c r="AC31" s="407"/>
      <c r="AD31" s="407"/>
      <c r="AE31" s="410"/>
      <c r="AF31" s="407"/>
      <c r="AG31" s="407"/>
      <c r="AH31" s="41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</row>
    <row r="32" spans="1:108" s="67" customFormat="1" ht="45">
      <c r="A32" s="460"/>
      <c r="B32" s="461"/>
      <c r="C32" s="461" t="s">
        <v>228</v>
      </c>
      <c r="D32" s="462"/>
      <c r="E32" s="406"/>
      <c r="F32" s="406"/>
      <c r="G32" s="406"/>
      <c r="H32" s="406"/>
      <c r="I32" s="406"/>
      <c r="J32" s="406"/>
      <c r="K32" s="406"/>
      <c r="L32" s="406"/>
      <c r="M32" s="406"/>
      <c r="N32" s="407"/>
      <c r="O32" s="408"/>
      <c r="P32" s="409"/>
      <c r="Q32" s="409"/>
      <c r="R32" s="409"/>
      <c r="S32" s="409"/>
      <c r="T32" s="410"/>
      <c r="U32" s="410"/>
      <c r="V32" s="410"/>
      <c r="W32" s="410"/>
      <c r="X32" s="410"/>
      <c r="Y32" s="410"/>
      <c r="Z32" s="410"/>
      <c r="AA32" s="410"/>
      <c r="AB32" s="410"/>
      <c r="AC32" s="407"/>
      <c r="AD32" s="407"/>
      <c r="AE32" s="410"/>
      <c r="AF32" s="407"/>
      <c r="AG32" s="407"/>
      <c r="AH32" s="411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</row>
    <row r="33" spans="1:108" s="67" customFormat="1" ht="15">
      <c r="A33" s="463" t="s">
        <v>202</v>
      </c>
      <c r="B33" s="464">
        <f>C33*8/1000</f>
        <v>1.42112</v>
      </c>
      <c r="C33" s="461">
        <v>177.64</v>
      </c>
      <c r="D33" s="465">
        <f>C33*8/1000</f>
        <v>1.42112</v>
      </c>
      <c r="E33" s="465">
        <v>1.368</v>
      </c>
      <c r="F33" s="406"/>
      <c r="G33" s="406"/>
      <c r="H33" s="406"/>
      <c r="I33" s="406"/>
      <c r="J33" s="406"/>
      <c r="K33" s="406"/>
      <c r="L33" s="406"/>
      <c r="M33" s="406"/>
      <c r="N33" s="407"/>
      <c r="O33" s="408"/>
      <c r="P33" s="409"/>
      <c r="Q33" s="409"/>
      <c r="R33" s="409"/>
      <c r="S33" s="409"/>
      <c r="T33" s="410"/>
      <c r="U33" s="410"/>
      <c r="V33" s="410"/>
      <c r="W33" s="410"/>
      <c r="X33" s="410"/>
      <c r="Y33" s="410"/>
      <c r="Z33" s="410"/>
      <c r="AA33" s="410"/>
      <c r="AB33" s="410"/>
      <c r="AC33" s="407"/>
      <c r="AD33" s="407"/>
      <c r="AE33" s="410"/>
      <c r="AF33" s="407"/>
      <c r="AG33" s="407"/>
      <c r="AH33" s="411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</row>
    <row r="34" spans="1:108" s="67" customFormat="1" ht="15">
      <c r="A34" s="463" t="s">
        <v>204</v>
      </c>
      <c r="B34" s="464">
        <f>C34*8/1000</f>
        <v>1.2027999999999999</v>
      </c>
      <c r="C34" s="461">
        <v>150.35</v>
      </c>
      <c r="D34" s="465">
        <f>C34*8/1000</f>
        <v>1.2027999999999999</v>
      </c>
      <c r="E34" s="465">
        <v>1.16</v>
      </c>
      <c r="F34" s="406"/>
      <c r="G34" s="406"/>
      <c r="H34" s="406"/>
      <c r="I34" s="406"/>
      <c r="J34" s="406"/>
      <c r="K34" s="406"/>
      <c r="L34" s="406"/>
      <c r="M34" s="406"/>
      <c r="N34" s="407"/>
      <c r="O34" s="408"/>
      <c r="P34" s="409"/>
      <c r="Q34" s="409"/>
      <c r="R34" s="409"/>
      <c r="S34" s="409"/>
      <c r="T34" s="410"/>
      <c r="U34" s="410"/>
      <c r="V34" s="410"/>
      <c r="W34" s="410"/>
      <c r="X34" s="410"/>
      <c r="Y34" s="410"/>
      <c r="Z34" s="410"/>
      <c r="AA34" s="410"/>
      <c r="AB34" s="410"/>
      <c r="AC34" s="407"/>
      <c r="AD34" s="407"/>
      <c r="AE34" s="410"/>
      <c r="AF34" s="407"/>
      <c r="AG34" s="407"/>
      <c r="AH34" s="411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</row>
    <row r="35" spans="1:108" s="67" customFormat="1" ht="15">
      <c r="A35" s="463" t="s">
        <v>205</v>
      </c>
      <c r="B35" s="464">
        <f>C35*8/1000</f>
        <v>0.65952</v>
      </c>
      <c r="C35" s="461">
        <v>82.44</v>
      </c>
      <c r="D35" s="465">
        <f>C35*8/1000</f>
        <v>0.65952</v>
      </c>
      <c r="E35" s="465">
        <v>0.64</v>
      </c>
      <c r="F35" s="406"/>
      <c r="G35" s="406"/>
      <c r="H35" s="406"/>
      <c r="I35" s="406"/>
      <c r="J35" s="406"/>
      <c r="K35" s="406"/>
      <c r="L35" s="406"/>
      <c r="M35" s="406"/>
      <c r="N35" s="407"/>
      <c r="O35" s="408"/>
      <c r="P35" s="409"/>
      <c r="Q35" s="409"/>
      <c r="R35" s="409"/>
      <c r="S35" s="409"/>
      <c r="T35" s="410"/>
      <c r="U35" s="410"/>
      <c r="V35" s="410"/>
      <c r="W35" s="410"/>
      <c r="X35" s="410"/>
      <c r="Y35" s="410"/>
      <c r="Z35" s="410"/>
      <c r="AA35" s="410"/>
      <c r="AB35" s="410"/>
      <c r="AC35" s="407"/>
      <c r="AD35" s="407"/>
      <c r="AE35" s="410"/>
      <c r="AF35" s="407"/>
      <c r="AG35" s="407"/>
      <c r="AH35" s="411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</row>
    <row r="36" spans="1:108" s="67" customFormat="1" ht="30">
      <c r="A36" s="463" t="s">
        <v>229</v>
      </c>
      <c r="B36" s="466">
        <v>1.226</v>
      </c>
      <c r="C36" s="467">
        <v>1.281</v>
      </c>
      <c r="D36" s="465"/>
      <c r="E36" s="465">
        <v>1.25</v>
      </c>
      <c r="F36" s="406"/>
      <c r="G36" s="406"/>
      <c r="H36" s="406"/>
      <c r="I36" s="406"/>
      <c r="J36" s="406"/>
      <c r="K36" s="406"/>
      <c r="L36" s="406"/>
      <c r="M36" s="406"/>
      <c r="N36" s="407"/>
      <c r="O36" s="408"/>
      <c r="P36" s="409"/>
      <c r="Q36" s="409"/>
      <c r="R36" s="409"/>
      <c r="S36" s="409"/>
      <c r="T36" s="410"/>
      <c r="U36" s="410"/>
      <c r="V36" s="410"/>
      <c r="W36" s="410"/>
      <c r="X36" s="410"/>
      <c r="Y36" s="410"/>
      <c r="Z36" s="410"/>
      <c r="AA36" s="410"/>
      <c r="AB36" s="410"/>
      <c r="AC36" s="407"/>
      <c r="AD36" s="407"/>
      <c r="AE36" s="410"/>
      <c r="AF36" s="407"/>
      <c r="AG36" s="407"/>
      <c r="AH36" s="411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</row>
    <row r="37" spans="1:108" s="67" customFormat="1" ht="15">
      <c r="A37" s="463" t="s">
        <v>230</v>
      </c>
      <c r="B37" s="464">
        <f>C37*8/1000</f>
        <v>1.0132</v>
      </c>
      <c r="C37" s="461">
        <v>126.65</v>
      </c>
      <c r="D37" s="465">
        <f>C37*8/1000</f>
        <v>1.0132</v>
      </c>
      <c r="E37" s="465">
        <v>0.99</v>
      </c>
      <c r="F37" s="406"/>
      <c r="G37" s="406"/>
      <c r="H37" s="406"/>
      <c r="I37" s="406"/>
      <c r="J37" s="406"/>
      <c r="K37" s="406"/>
      <c r="L37" s="406"/>
      <c r="M37" s="406"/>
      <c r="N37" s="407"/>
      <c r="O37" s="408"/>
      <c r="P37" s="409"/>
      <c r="Q37" s="409"/>
      <c r="R37" s="409"/>
      <c r="S37" s="409"/>
      <c r="T37" s="410"/>
      <c r="U37" s="410"/>
      <c r="V37" s="410"/>
      <c r="W37" s="410"/>
      <c r="X37" s="410"/>
      <c r="Y37" s="410"/>
      <c r="Z37" s="410"/>
      <c r="AA37" s="410"/>
      <c r="AB37" s="410"/>
      <c r="AC37" s="407"/>
      <c r="AD37" s="407"/>
      <c r="AE37" s="410"/>
      <c r="AF37" s="407"/>
      <c r="AG37" s="407"/>
      <c r="AH37" s="411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</row>
    <row r="38" spans="1:108" s="67" customFormat="1" ht="12.75">
      <c r="A38" s="468"/>
      <c r="B38" s="468"/>
      <c r="C38" s="468"/>
      <c r="D38" s="468"/>
      <c r="E38" s="468"/>
      <c r="F38" s="406"/>
      <c r="G38" s="406"/>
      <c r="H38" s="406"/>
      <c r="I38" s="406"/>
      <c r="J38" s="406"/>
      <c r="K38" s="406"/>
      <c r="L38" s="406"/>
      <c r="M38" s="406"/>
      <c r="N38" s="407"/>
      <c r="O38" s="408"/>
      <c r="P38" s="409"/>
      <c r="Q38" s="409"/>
      <c r="R38" s="409"/>
      <c r="S38" s="409"/>
      <c r="T38" s="410"/>
      <c r="U38" s="410"/>
      <c r="V38" s="410"/>
      <c r="W38" s="410"/>
      <c r="X38" s="410"/>
      <c r="Y38" s="410"/>
      <c r="Z38" s="410"/>
      <c r="AA38" s="410"/>
      <c r="AB38" s="410"/>
      <c r="AC38" s="407"/>
      <c r="AD38" s="407"/>
      <c r="AE38" s="410"/>
      <c r="AF38" s="407"/>
      <c r="AG38" s="407"/>
      <c r="AH38" s="411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</row>
    <row r="39" spans="1:108" s="67" customFormat="1" ht="12.75">
      <c r="A39" s="405"/>
      <c r="B39" s="405"/>
      <c r="C39" s="405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7"/>
      <c r="O39" s="408"/>
      <c r="P39" s="409"/>
      <c r="Q39" s="409"/>
      <c r="R39" s="409"/>
      <c r="S39" s="409"/>
      <c r="T39" s="410"/>
      <c r="U39" s="410"/>
      <c r="V39" s="410"/>
      <c r="W39" s="410"/>
      <c r="X39" s="410"/>
      <c r="Y39" s="410"/>
      <c r="Z39" s="410"/>
      <c r="AA39" s="410"/>
      <c r="AB39" s="410"/>
      <c r="AC39" s="407"/>
      <c r="AD39" s="407"/>
      <c r="AE39" s="410"/>
      <c r="AF39" s="407"/>
      <c r="AG39" s="407"/>
      <c r="AH39" s="411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</row>
    <row r="40" spans="1:108" s="67" customFormat="1" ht="12.75">
      <c r="A40" s="405"/>
      <c r="B40" s="405"/>
      <c r="C40" s="405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7"/>
      <c r="O40" s="408"/>
      <c r="P40" s="409"/>
      <c r="Q40" s="409"/>
      <c r="R40" s="409"/>
      <c r="S40" s="409"/>
      <c r="T40" s="410"/>
      <c r="U40" s="410"/>
      <c r="V40" s="410"/>
      <c r="W40" s="410"/>
      <c r="X40" s="410"/>
      <c r="Y40" s="410"/>
      <c r="Z40" s="410"/>
      <c r="AA40" s="410"/>
      <c r="AB40" s="410"/>
      <c r="AC40" s="407"/>
      <c r="AD40" s="407"/>
      <c r="AE40" s="410"/>
      <c r="AF40" s="407"/>
      <c r="AG40" s="407"/>
      <c r="AH40" s="411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</row>
    <row r="41" spans="1:108" s="67" customFormat="1" ht="12.75">
      <c r="A41" s="405"/>
      <c r="B41" s="405"/>
      <c r="C41" s="405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7"/>
      <c r="O41" s="408"/>
      <c r="P41" s="409"/>
      <c r="Q41" s="409"/>
      <c r="R41" s="409"/>
      <c r="S41" s="409"/>
      <c r="T41" s="410"/>
      <c r="U41" s="410"/>
      <c r="V41" s="410"/>
      <c r="W41" s="410"/>
      <c r="X41" s="410"/>
      <c r="Y41" s="410"/>
      <c r="Z41" s="410"/>
      <c r="AA41" s="410"/>
      <c r="AB41" s="410"/>
      <c r="AC41" s="407"/>
      <c r="AD41" s="407"/>
      <c r="AE41" s="410"/>
      <c r="AF41" s="407"/>
      <c r="AG41" s="407"/>
      <c r="AH41" s="41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</row>
    <row r="42" spans="1:108" s="67" customFormat="1" ht="9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</row>
    <row r="43" spans="1:108" s="67" customFormat="1" ht="9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</row>
    <row r="44" spans="1:108" s="67" customFormat="1" ht="9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</row>
    <row r="45" spans="1:108" s="67" customFormat="1" ht="9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</row>
    <row r="46" spans="1:108" s="67" customFormat="1" ht="9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</row>
    <row r="47" spans="1:108" s="67" customFormat="1" ht="9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</row>
    <row r="48" spans="1:108" s="67" customFormat="1" ht="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</row>
    <row r="49" spans="1:108" s="67" customFormat="1" ht="9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</row>
    <row r="50" spans="1:108" s="67" customFormat="1" ht="9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</row>
    <row r="51" spans="1:108" s="67" customFormat="1" ht="9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</row>
    <row r="52" spans="1:108" s="67" customFormat="1" ht="9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</row>
    <row r="53" spans="1:108" s="67" customFormat="1" ht="9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</row>
    <row r="54" spans="1:108" s="67" customFormat="1" ht="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</row>
    <row r="55" spans="1:108" s="67" customFormat="1" ht="9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</row>
    <row r="56" spans="1:108" s="67" customFormat="1" ht="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</row>
    <row r="57" spans="1:108" s="67" customFormat="1" ht="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</row>
    <row r="58" spans="1:108" s="67" customFormat="1" ht="9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</row>
    <row r="59" spans="1:108" s="67" customFormat="1" ht="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</row>
    <row r="60" spans="1:108" s="67" customFormat="1" ht="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</row>
    <row r="61" spans="1:108" s="67" customFormat="1" ht="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</row>
    <row r="62" spans="1:108" s="67" customFormat="1" ht="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</row>
    <row r="63" spans="1:108" s="67" customFormat="1" ht="9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</row>
    <row r="64" spans="1:108" s="67" customFormat="1" ht="9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</row>
    <row r="65" spans="1:108" s="67" customFormat="1" ht="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</row>
    <row r="66" spans="1:108" s="67" customFormat="1" ht="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</row>
    <row r="67" spans="1:108" s="67" customFormat="1" ht="9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</row>
    <row r="68" spans="1:108" s="67" customFormat="1" ht="9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</row>
    <row r="69" spans="1:108" s="67" customFormat="1" ht="9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</row>
    <row r="70" spans="1:108" s="67" customFormat="1" ht="9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</row>
    <row r="71" spans="1:108" s="67" customFormat="1" ht="9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</row>
    <row r="72" spans="1:108" s="67" customFormat="1" ht="9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</row>
    <row r="73" spans="1:108" s="67" customFormat="1" ht="9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</row>
    <row r="74" spans="1:108" s="67" customFormat="1" ht="9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</row>
    <row r="75" spans="1:108" s="67" customFormat="1" ht="9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</row>
    <row r="76" spans="1:108" s="67" customFormat="1" ht="9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</row>
    <row r="77" spans="1:108" s="67" customFormat="1" ht="9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</row>
    <row r="78" spans="1:108" s="67" customFormat="1" ht="9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</row>
    <row r="79" spans="1:108" s="67" customFormat="1" ht="9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</row>
    <row r="80" spans="1:108" s="67" customFormat="1" ht="9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</row>
    <row r="81" spans="1:108" s="67" customFormat="1" ht="9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</row>
    <row r="82" spans="1:108" s="67" customFormat="1" ht="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</row>
    <row r="83" spans="1:108" s="67" customFormat="1" ht="9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</row>
    <row r="84" spans="1:108" s="67" customFormat="1" ht="9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</row>
    <row r="85" spans="1:108" s="67" customFormat="1" ht="9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</row>
    <row r="86" spans="1:108" s="67" customFormat="1" ht="9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</row>
    <row r="87" spans="1:108" s="67" customFormat="1" ht="9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</row>
    <row r="88" spans="1:108" s="67" customFormat="1" ht="9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</row>
    <row r="89" spans="1:108" s="67" customFormat="1" ht="9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</row>
    <row r="90" spans="1:108" s="67" customFormat="1" ht="9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</row>
    <row r="91" spans="1:108" s="67" customFormat="1" ht="9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</row>
    <row r="92" spans="1:108" s="67" customFormat="1" ht="9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</row>
    <row r="93" spans="1:108" s="67" customFormat="1" ht="9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</row>
    <row r="94" spans="1:108" s="67" customFormat="1" ht="9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</row>
    <row r="95" spans="1:108" s="67" customFormat="1" ht="9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</row>
    <row r="96" spans="1:108" s="67" customFormat="1" ht="9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</row>
    <row r="97" spans="1:108" s="67" customFormat="1" ht="9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</row>
    <row r="98" spans="1:108" s="67" customFormat="1" ht="9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</row>
    <row r="99" spans="1:108" s="67" customFormat="1" ht="9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</row>
    <row r="100" spans="1:108" s="67" customFormat="1" ht="9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</row>
    <row r="101" spans="1:108" s="67" customFormat="1" ht="9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</row>
    <row r="102" spans="1:108" s="67" customFormat="1" ht="9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</row>
    <row r="103" spans="1:108" s="67" customFormat="1" ht="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</row>
    <row r="104" spans="1:108" s="67" customFormat="1" ht="9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</row>
    <row r="105" spans="1:108" s="67" customFormat="1" ht="9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</row>
    <row r="106" spans="1:108" s="67" customFormat="1" ht="9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</row>
    <row r="107" spans="1:108" s="67" customFormat="1" ht="9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</row>
    <row r="108" spans="1:108" s="67" customFormat="1" ht="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</row>
    <row r="109" spans="1:108" s="67" customFormat="1" ht="9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</row>
    <row r="110" spans="1:108" s="67" customFormat="1" ht="9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</row>
    <row r="111" spans="1:108" s="67" customFormat="1" ht="9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</row>
    <row r="112" spans="1:108" s="67" customFormat="1" ht="9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</row>
    <row r="113" spans="1:108" s="67" customFormat="1" ht="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</row>
    <row r="114" spans="1:108" s="67" customFormat="1" ht="9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</row>
    <row r="115" spans="1:108" s="67" customFormat="1" ht="9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</row>
    <row r="116" spans="1:108" s="67" customFormat="1" ht="9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</row>
    <row r="117" spans="1:108" s="67" customFormat="1" ht="9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</row>
    <row r="118" spans="1:108" s="67" customFormat="1" ht="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</row>
    <row r="119" spans="1:108" s="67" customFormat="1" ht="9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</row>
    <row r="120" spans="1:108" s="67" customFormat="1" ht="9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</row>
    <row r="121" spans="1:108" s="67" customFormat="1" ht="9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</row>
    <row r="122" spans="1:108" s="67" customFormat="1" ht="9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</row>
    <row r="123" spans="1:108" s="67" customFormat="1" ht="9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</row>
    <row r="124" spans="1:108" s="67" customFormat="1" ht="9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</row>
    <row r="125" spans="1:108" s="67" customFormat="1" ht="9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</row>
    <row r="126" spans="1:108" s="67" customFormat="1" ht="9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</row>
    <row r="127" spans="1:108" s="67" customFormat="1" ht="9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</row>
    <row r="128" spans="1:108" s="67" customFormat="1" ht="9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</row>
    <row r="129" spans="1:108" s="67" customFormat="1" ht="9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</row>
    <row r="130" spans="1:108" s="67" customFormat="1" ht="9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</row>
    <row r="131" spans="1:108" s="67" customFormat="1" ht="9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</row>
    <row r="132" spans="1:108" s="67" customFormat="1" ht="9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</row>
    <row r="133" spans="1:108" s="67" customFormat="1" ht="9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</row>
    <row r="134" spans="1:108" s="67" customFormat="1" ht="9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</row>
    <row r="135" spans="1:108" s="67" customFormat="1" ht="9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</row>
    <row r="136" spans="1:108" s="67" customFormat="1" ht="9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</row>
    <row r="137" spans="1:108" s="67" customFormat="1" ht="9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</row>
    <row r="138" spans="1:108" s="67" customFormat="1" ht="9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</row>
    <row r="139" spans="1:108" s="67" customFormat="1" ht="9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</row>
    <row r="140" spans="1:108" s="67" customFormat="1" ht="9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</row>
    <row r="141" spans="1:108" s="67" customFormat="1" ht="9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</row>
    <row r="142" spans="1:108" s="67" customFormat="1" ht="9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</row>
    <row r="143" spans="1:108" s="67" customFormat="1" ht="9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</row>
    <row r="144" spans="1:108" s="67" customFormat="1" ht="9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</row>
    <row r="145" spans="1:108" s="67" customFormat="1" ht="9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</row>
    <row r="146" spans="1:108" s="67" customFormat="1" ht="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:108" s="67" customFormat="1" ht="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:108" s="67" customFormat="1" ht="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</row>
    <row r="149" spans="1:108" s="67" customFormat="1" ht="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</row>
    <row r="150" spans="1:108" s="67" customFormat="1" ht="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</row>
    <row r="151" spans="1:108" s="67" customFormat="1" ht="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</row>
    <row r="152" spans="1:108" s="31" customFormat="1" ht="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</row>
    <row r="153" spans="1:108" s="35" customFormat="1" ht="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</row>
    <row r="154" spans="1:108" s="39" customFormat="1" ht="9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</row>
    <row r="155" spans="1:108" s="37" customFormat="1" ht="9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</row>
    <row r="156" spans="1:108" s="43" customFormat="1" ht="9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</row>
    <row r="157" spans="1:108" s="43" customFormat="1" ht="9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</row>
    <row r="158" spans="1:108" s="44" customFormat="1" ht="9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</row>
    <row r="159" spans="1:108" s="1" customFormat="1" ht="9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</row>
    <row r="160" spans="1:108" s="1" customFormat="1" ht="9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</row>
    <row r="161" spans="1:108" s="1" customFormat="1" ht="9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</row>
    <row r="162" spans="1:108" s="1" customFormat="1" ht="9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</row>
    <row r="163" spans="1:108" s="1" customFormat="1" ht="9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</row>
    <row r="164" spans="1:108" s="1" customFormat="1" ht="9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</row>
    <row r="165" spans="1:108" s="1" customFormat="1" ht="9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</row>
    <row r="166" spans="1:108" s="1" customFormat="1" ht="9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</row>
    <row r="167" spans="1:108" s="1" customFormat="1" ht="9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</row>
    <row r="168" spans="1:108" s="42" customFormat="1" ht="9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</row>
    <row r="169" spans="1:46" ht="9.75" customHeight="1">
      <c r="A169"/>
      <c r="B169"/>
      <c r="C169"/>
      <c r="D169"/>
      <c r="E169"/>
      <c r="F169"/>
      <c r="G169"/>
      <c r="H169"/>
      <c r="I169"/>
      <c r="J169"/>
      <c r="K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 ht="9.75" customHeight="1">
      <c r="A170"/>
      <c r="B170"/>
      <c r="C170"/>
      <c r="D170"/>
      <c r="E170"/>
      <c r="F170"/>
      <c r="G170"/>
      <c r="H170"/>
      <c r="I170"/>
      <c r="J170"/>
      <c r="K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 ht="9.75" customHeight="1">
      <c r="A171"/>
      <c r="B171"/>
      <c r="C171"/>
      <c r="D171"/>
      <c r="E171"/>
      <c r="F171"/>
      <c r="G171"/>
      <c r="H171"/>
      <c r="I171"/>
      <c r="J171"/>
      <c r="K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 ht="9.75" customHeight="1">
      <c r="A172"/>
      <c r="B172"/>
      <c r="C172"/>
      <c r="D172"/>
      <c r="E172"/>
      <c r="F172"/>
      <c r="G172"/>
      <c r="H172"/>
      <c r="I172"/>
      <c r="J172"/>
      <c r="K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ht="9.75" customHeight="1">
      <c r="A173"/>
      <c r="B173"/>
      <c r="C173"/>
      <c r="D173"/>
      <c r="E173"/>
      <c r="F173"/>
      <c r="G173"/>
      <c r="H173"/>
      <c r="I173"/>
      <c r="J173"/>
      <c r="K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 ht="9.75" customHeight="1">
      <c r="A174"/>
      <c r="B174"/>
      <c r="C174"/>
      <c r="D174"/>
      <c r="E174"/>
      <c r="F174"/>
      <c r="G174"/>
      <c r="H174"/>
      <c r="I174"/>
      <c r="J174"/>
      <c r="K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 ht="9.75" customHeight="1">
      <c r="A175"/>
      <c r="B175"/>
      <c r="C175"/>
      <c r="D175"/>
      <c r="E175"/>
      <c r="F175"/>
      <c r="G175"/>
      <c r="H175"/>
      <c r="I175"/>
      <c r="J175"/>
      <c r="K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 ht="9.75" customHeight="1">
      <c r="A176"/>
      <c r="B176"/>
      <c r="C176"/>
      <c r="D176"/>
      <c r="E176"/>
      <c r="F176"/>
      <c r="G176"/>
      <c r="H176"/>
      <c r="I176"/>
      <c r="J176"/>
      <c r="K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 ht="9.75" customHeight="1">
      <c r="A177"/>
      <c r="B177"/>
      <c r="C177"/>
      <c r="D177"/>
      <c r="E177"/>
      <c r="F177"/>
      <c r="G177"/>
      <c r="H177"/>
      <c r="I177"/>
      <c r="J177"/>
      <c r="K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ht="12.75">
      <c r="A178"/>
      <c r="B178"/>
      <c r="C178"/>
      <c r="D178"/>
      <c r="E178"/>
      <c r="F178"/>
      <c r="G178"/>
      <c r="H178"/>
      <c r="I178"/>
      <c r="J178"/>
      <c r="K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 ht="12.75">
      <c r="A179"/>
      <c r="B179"/>
      <c r="C179"/>
      <c r="D179"/>
      <c r="E179"/>
      <c r="F179"/>
      <c r="G179"/>
      <c r="H179"/>
      <c r="I179"/>
      <c r="J179"/>
      <c r="K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 ht="12.75">
      <c r="A180"/>
      <c r="B180"/>
      <c r="C180"/>
      <c r="D180"/>
      <c r="E180"/>
      <c r="F180"/>
      <c r="G180"/>
      <c r="H180"/>
      <c r="I180"/>
      <c r="J180"/>
      <c r="K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 ht="12.75">
      <c r="A181"/>
      <c r="B181"/>
      <c r="C181"/>
      <c r="D181"/>
      <c r="E181"/>
      <c r="F181"/>
      <c r="G181"/>
      <c r="H181"/>
      <c r="I181"/>
      <c r="J181"/>
      <c r="K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 ht="12.75">
      <c r="A182"/>
      <c r="B182"/>
      <c r="C182"/>
      <c r="D182"/>
      <c r="E182"/>
      <c r="F182"/>
      <c r="G182"/>
      <c r="H182"/>
      <c r="I182"/>
      <c r="J182"/>
      <c r="K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  <row r="620" spans="12:13" ht="15">
      <c r="L620" s="8"/>
      <c r="M620" s="8"/>
    </row>
    <row r="621" spans="12:13" ht="15">
      <c r="L621" s="8"/>
      <c r="M621" s="8"/>
    </row>
    <row r="622" spans="12:13" ht="15">
      <c r="L622" s="8"/>
      <c r="M622" s="8"/>
    </row>
    <row r="623" spans="12:13" ht="15">
      <c r="L623" s="8"/>
      <c r="M623" s="8"/>
    </row>
    <row r="624" spans="12:13" ht="15">
      <c r="L624" s="8"/>
      <c r="M624" s="8"/>
    </row>
    <row r="625" spans="12:13" ht="15">
      <c r="L625" s="8"/>
      <c r="M625" s="8"/>
    </row>
    <row r="626" spans="12:13" ht="15">
      <c r="L626" s="8"/>
      <c r="M626" s="8"/>
    </row>
    <row r="627" spans="12:13" ht="15">
      <c r="L627" s="8"/>
      <c r="M627" s="8"/>
    </row>
    <row r="628" spans="12:13" ht="15">
      <c r="L628" s="8"/>
      <c r="M628" s="8"/>
    </row>
    <row r="629" spans="12:13" ht="15">
      <c r="L629" s="8"/>
      <c r="M629" s="8"/>
    </row>
    <row r="630" spans="12:13" ht="15">
      <c r="L630" s="8"/>
      <c r="M630" s="8"/>
    </row>
    <row r="631" spans="12:13" ht="15">
      <c r="L631" s="8"/>
      <c r="M631" s="8"/>
    </row>
    <row r="632" spans="12:13" ht="15">
      <c r="L632" s="8"/>
      <c r="M632" s="8"/>
    </row>
    <row r="633" spans="12:13" ht="15">
      <c r="L633" s="8"/>
      <c r="M633" s="8"/>
    </row>
    <row r="634" spans="12:13" ht="15">
      <c r="L634" s="8"/>
      <c r="M634" s="8"/>
    </row>
    <row r="635" spans="12:13" ht="15">
      <c r="L635" s="8"/>
      <c r="M635" s="8"/>
    </row>
    <row r="636" spans="12:13" ht="15">
      <c r="L636" s="8"/>
      <c r="M636" s="8"/>
    </row>
    <row r="637" spans="12:13" ht="15">
      <c r="L637" s="8"/>
      <c r="M637" s="8"/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17" right="0.17" top="0.33" bottom="0.25" header="0.33" footer="0.17"/>
  <pageSetup fitToHeight="1" fitToWidth="1" horizontalDpi="600" verticalDpi="600" orientation="landscape" paperSize="17" scale="76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6">
        <f>+'Tab B Cost &amp; Schedule Estimate'!B1</f>
        <v>0</v>
      </c>
      <c r="B1" s="6"/>
      <c r="D1" t="str">
        <f>+'Tab A Description'!B3</f>
        <v>1170****3300</v>
      </c>
      <c r="F1" s="6"/>
      <c r="G1" s="6"/>
      <c r="I1" s="7"/>
    </row>
    <row r="2" spans="1:9" ht="18" customHeight="1">
      <c r="A2" s="6">
        <f>+'Tab B Cost &amp; Schedule Estimate'!B2</f>
        <v>0</v>
      </c>
      <c r="B2" s="6"/>
      <c r="D2" t="str">
        <f>+'Tab A Description'!B4</f>
        <v>Job Number</v>
      </c>
      <c r="F2" s="6"/>
      <c r="G2" s="6"/>
      <c r="I2" s="7"/>
    </row>
    <row r="3" spans="1:9" ht="18" customHeight="1">
      <c r="A3" s="6">
        <f>+'Tab B Cost &amp; Schedule Estimate'!B3</f>
        <v>0</v>
      </c>
      <c r="B3" s="6"/>
      <c r="D3" t="str">
        <f>+'Tab A Description'!B5</f>
        <v>NSTX Center Stack Upgrade - Power System</v>
      </c>
      <c r="F3" s="6"/>
      <c r="G3" s="6"/>
      <c r="I3" s="7"/>
    </row>
    <row r="4" spans="1:9" ht="18" customHeight="1">
      <c r="A4" s="6">
        <f>+'Tab B Cost &amp; Schedule Estimate'!B4</f>
        <v>0</v>
      </c>
      <c r="B4" s="6"/>
      <c r="D4" t="str">
        <f>+'Tab A Description'!B6</f>
        <v>S. Ramakrishnan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 t="s">
        <v>180</v>
      </c>
      <c r="E9" s="4"/>
      <c r="F9" s="4"/>
      <c r="G9" s="4"/>
      <c r="H9" s="398"/>
      <c r="I9" s="398"/>
      <c r="J9" s="398"/>
      <c r="K9" s="398"/>
      <c r="L9" s="398"/>
      <c r="M9" s="398"/>
      <c r="N9" s="398"/>
      <c r="O9" s="398"/>
      <c r="P9" s="398"/>
      <c r="Q9" s="398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/>
      <c r="E11" s="4"/>
      <c r="F11" s="4" t="s">
        <v>180</v>
      </c>
      <c r="G11" s="4"/>
      <c r="H11" s="398"/>
      <c r="I11" s="398"/>
      <c r="J11" s="398"/>
      <c r="K11" s="398"/>
      <c r="L11" s="398"/>
      <c r="M11" s="398"/>
      <c r="N11" s="398"/>
      <c r="O11" s="398"/>
      <c r="P11" s="398"/>
      <c r="Q11" s="398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15</v>
      </c>
    </row>
    <row r="15" spans="6:17" s="45" customFormat="1" ht="12.75">
      <c r="F15" s="46"/>
      <c r="G15" s="46"/>
      <c r="N15" s="399" t="s">
        <v>16</v>
      </c>
      <c r="O15" s="399"/>
      <c r="P15" s="47" t="s">
        <v>17</v>
      </c>
      <c r="Q15" s="48"/>
    </row>
    <row r="16" spans="1:17" s="49" customFormat="1" ht="25.5">
      <c r="A16" s="62"/>
      <c r="B16" s="400" t="s">
        <v>18</v>
      </c>
      <c r="C16" s="400"/>
      <c r="D16" s="400"/>
      <c r="E16" s="400"/>
      <c r="F16" s="400"/>
      <c r="G16" s="63" t="s">
        <v>19</v>
      </c>
      <c r="H16" s="400" t="s">
        <v>20</v>
      </c>
      <c r="I16" s="400"/>
      <c r="J16" s="400"/>
      <c r="K16" s="400" t="s">
        <v>21</v>
      </c>
      <c r="L16" s="400"/>
      <c r="M16" s="400"/>
      <c r="N16" s="62" t="s">
        <v>97</v>
      </c>
      <c r="O16" s="62" t="s">
        <v>98</v>
      </c>
      <c r="P16" s="63" t="s">
        <v>99</v>
      </c>
      <c r="Q16" s="63" t="s">
        <v>100</v>
      </c>
    </row>
    <row r="17" spans="1:17" s="62" customFormat="1" ht="36.75" customHeight="1">
      <c r="A17" s="62">
        <v>1</v>
      </c>
      <c r="B17" s="397"/>
      <c r="C17" s="397"/>
      <c r="D17" s="397"/>
      <c r="E17" s="397"/>
      <c r="F17" s="397"/>
      <c r="G17" s="63"/>
      <c r="H17" s="397"/>
      <c r="I17" s="397"/>
      <c r="J17" s="397"/>
      <c r="K17" s="397"/>
      <c r="L17" s="397"/>
      <c r="M17" s="397"/>
      <c r="P17" s="63"/>
      <c r="Q17" s="63"/>
    </row>
    <row r="18" spans="1:17" s="62" customFormat="1" ht="36.75" customHeight="1">
      <c r="A18" s="62">
        <v>2</v>
      </c>
      <c r="B18" s="397"/>
      <c r="C18" s="397"/>
      <c r="D18" s="397"/>
      <c r="E18" s="397"/>
      <c r="F18" s="397"/>
      <c r="G18" s="63"/>
      <c r="H18" s="397"/>
      <c r="I18" s="397"/>
      <c r="J18" s="397"/>
      <c r="K18" s="397"/>
      <c r="L18" s="397"/>
      <c r="M18" s="397"/>
      <c r="P18" s="63"/>
      <c r="Q18" s="63"/>
    </row>
    <row r="19" spans="1:17" s="62" customFormat="1" ht="36.75" customHeight="1">
      <c r="A19" s="62">
        <v>3</v>
      </c>
      <c r="B19" s="397"/>
      <c r="C19" s="397"/>
      <c r="D19" s="397"/>
      <c r="E19" s="397"/>
      <c r="F19" s="397"/>
      <c r="G19" s="63"/>
      <c r="H19" s="397"/>
      <c r="I19" s="397"/>
      <c r="J19" s="397"/>
      <c r="K19" s="397"/>
      <c r="L19" s="397"/>
      <c r="M19" s="397"/>
      <c r="P19" s="63"/>
      <c r="Q19" s="63"/>
    </row>
    <row r="20" spans="1:17" s="62" customFormat="1" ht="36.75" customHeight="1">
      <c r="A20" s="62">
        <v>4</v>
      </c>
      <c r="B20" s="397"/>
      <c r="C20" s="397"/>
      <c r="D20" s="397"/>
      <c r="E20" s="397"/>
      <c r="F20" s="397"/>
      <c r="G20" s="63"/>
      <c r="H20" s="397"/>
      <c r="I20" s="397"/>
      <c r="J20" s="397"/>
      <c r="K20" s="397"/>
      <c r="L20" s="397"/>
      <c r="M20" s="397"/>
      <c r="P20" s="63"/>
      <c r="Q20" s="63"/>
    </row>
    <row r="21" spans="1:13" s="51" customFormat="1" ht="36.75" customHeight="1">
      <c r="A21" s="63">
        <v>5</v>
      </c>
      <c r="B21" s="397"/>
      <c r="C21" s="397"/>
      <c r="D21" s="397"/>
      <c r="E21" s="397"/>
      <c r="F21" s="397"/>
      <c r="G21" s="50"/>
      <c r="H21" s="397"/>
      <c r="I21" s="397"/>
      <c r="J21" s="397"/>
      <c r="K21" s="397"/>
      <c r="L21" s="397"/>
      <c r="M21" s="397"/>
    </row>
    <row r="22" spans="2:13" s="51" customFormat="1" ht="12.75">
      <c r="B22" s="397"/>
      <c r="C22" s="397"/>
      <c r="D22" s="397"/>
      <c r="E22" s="397"/>
      <c r="F22" s="397"/>
      <c r="G22" s="50"/>
      <c r="H22" s="397"/>
      <c r="I22" s="397"/>
      <c r="J22" s="397"/>
      <c r="K22" s="397"/>
      <c r="L22" s="397"/>
      <c r="M22" s="397"/>
    </row>
    <row r="23" spans="5:8" ht="12.75">
      <c r="E23" s="3"/>
      <c r="F23" s="3"/>
      <c r="G23" s="3"/>
      <c r="H23" s="3"/>
    </row>
    <row r="24" spans="1:8" s="1" customFormat="1" ht="12.75">
      <c r="A24" s="1" t="s">
        <v>14</v>
      </c>
      <c r="E24" s="4"/>
      <c r="F24" s="4"/>
      <c r="G24" s="4"/>
      <c r="H24" s="4"/>
    </row>
    <row r="25" spans="1:8" s="1" customFormat="1" ht="12.75">
      <c r="A25" s="74" t="s">
        <v>101</v>
      </c>
      <c r="B25" s="1" t="s">
        <v>22</v>
      </c>
      <c r="E25" s="4"/>
      <c r="F25" s="4"/>
      <c r="G25" s="4"/>
      <c r="H25" s="4"/>
    </row>
    <row r="26" spans="1:2" s="1" customFormat="1" ht="12.75">
      <c r="A26" s="74" t="s">
        <v>102</v>
      </c>
      <c r="B26" s="1" t="s">
        <v>23</v>
      </c>
    </row>
    <row r="27" s="1" customFormat="1" ht="12.75">
      <c r="B27" s="1" t="s">
        <v>24</v>
      </c>
    </row>
    <row r="28" spans="1:2" s="1" customFormat="1" ht="12.75">
      <c r="A28" s="74" t="s">
        <v>103</v>
      </c>
      <c r="B28" s="1" t="s">
        <v>25</v>
      </c>
    </row>
    <row r="29" s="1" customFormat="1" ht="12.75">
      <c r="B29" s="1" t="s">
        <v>26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102" t="s">
        <v>131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</v>
      </c>
      <c r="J33" s="101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101" t="s">
        <v>132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</v>
      </c>
      <c r="H35" s="3"/>
      <c r="I35" s="30"/>
      <c r="J35" s="101" t="s">
        <v>133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101" t="s">
        <v>134</v>
      </c>
    </row>
    <row r="37" spans="5:9" ht="15">
      <c r="E37" s="3"/>
      <c r="F37" s="3"/>
      <c r="G37" s="3"/>
      <c r="H37" s="3"/>
      <c r="I37" s="30" t="s">
        <v>4</v>
      </c>
    </row>
    <row r="38" spans="9:10" ht="15">
      <c r="I38" s="30"/>
      <c r="J38" t="s">
        <v>135</v>
      </c>
    </row>
    <row r="39" spans="9:10" ht="15">
      <c r="I39" s="30"/>
      <c r="J39" t="s">
        <v>136</v>
      </c>
    </row>
    <row r="40" spans="9:10" ht="15">
      <c r="I40" s="30"/>
      <c r="J40" t="s">
        <v>137</v>
      </c>
    </row>
    <row r="41" ht="15">
      <c r="I41" s="30" t="s">
        <v>5</v>
      </c>
    </row>
    <row r="42" spans="9:10" ht="15">
      <c r="I42" s="30"/>
      <c r="J42" t="s">
        <v>138</v>
      </c>
    </row>
    <row r="43" spans="9:10" ht="15">
      <c r="I43" s="30"/>
      <c r="J43" t="s">
        <v>139</v>
      </c>
    </row>
    <row r="44" spans="9:10" ht="15">
      <c r="I44" s="30"/>
      <c r="J44" t="s">
        <v>140</v>
      </c>
    </row>
    <row r="45" spans="9:10" ht="15">
      <c r="I45" s="30"/>
      <c r="J45" t="s">
        <v>141</v>
      </c>
    </row>
    <row r="46" spans="9:10" ht="15.75">
      <c r="I46" s="102"/>
      <c r="J46" s="30"/>
    </row>
    <row r="47" spans="9:10" ht="15.75">
      <c r="I47" s="102" t="s">
        <v>142</v>
      </c>
      <c r="J47" s="30"/>
    </row>
    <row r="48" ht="15">
      <c r="I48" s="30" t="s">
        <v>5</v>
      </c>
    </row>
    <row r="49" spans="9:10" ht="15">
      <c r="I49" s="30"/>
      <c r="J49" t="s">
        <v>143</v>
      </c>
    </row>
    <row r="50" spans="9:10" ht="15">
      <c r="I50" s="30"/>
      <c r="J50" t="s">
        <v>144</v>
      </c>
    </row>
    <row r="51" spans="9:10" ht="15">
      <c r="I51" s="30"/>
      <c r="J51" t="s">
        <v>145</v>
      </c>
    </row>
    <row r="52" spans="9:10" ht="15">
      <c r="I52" s="30"/>
      <c r="J52" t="s">
        <v>146</v>
      </c>
    </row>
    <row r="53" ht="15">
      <c r="I53" s="30" t="s">
        <v>4</v>
      </c>
    </row>
    <row r="54" spans="9:10" ht="15">
      <c r="I54" s="30"/>
      <c r="J54" t="s">
        <v>147</v>
      </c>
    </row>
    <row r="55" spans="9:10" ht="15">
      <c r="I55" s="30"/>
      <c r="J55" t="s">
        <v>148</v>
      </c>
    </row>
    <row r="56" spans="9:10" ht="15">
      <c r="I56" s="30"/>
      <c r="J56" t="s">
        <v>149</v>
      </c>
    </row>
    <row r="57" ht="15">
      <c r="I57" s="30" t="s">
        <v>3</v>
      </c>
    </row>
    <row r="58" spans="9:10" ht="15">
      <c r="I58" s="30"/>
      <c r="J58" t="s">
        <v>150</v>
      </c>
    </row>
    <row r="59" ht="12.75">
      <c r="J59" t="s">
        <v>151</v>
      </c>
    </row>
    <row r="60" ht="12.75">
      <c r="J60" t="s">
        <v>152</v>
      </c>
    </row>
    <row r="61" ht="12.75">
      <c r="J61" t="s">
        <v>153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50" zoomScaleNormal="50" workbookViewId="0" topLeftCell="A1">
      <selection activeCell="B3" sqref="B3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324" bestFit="1" customWidth="1"/>
    <col min="4" max="4" width="10.28125" style="324" bestFit="1" customWidth="1"/>
    <col min="5" max="5" width="62.28125" style="324" bestFit="1" customWidth="1"/>
    <col min="6" max="6" width="67.00390625" style="324" bestFit="1" customWidth="1"/>
    <col min="7" max="7" width="5.140625" style="324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57421875" style="324" customWidth="1"/>
  </cols>
  <sheetData>
    <row r="1" spans="1:20" ht="18" customHeight="1">
      <c r="A1" s="6">
        <f>+'Tab B Cost &amp; Schedule Estimate'!B1</f>
        <v>0</v>
      </c>
      <c r="B1" s="6"/>
      <c r="C1"/>
      <c r="D1" t="str">
        <f>+'Tab A Description'!B3</f>
        <v>1170****3300</v>
      </c>
      <c r="E1"/>
      <c r="F1" s="6"/>
      <c r="G1" s="6"/>
      <c r="I1" s="7"/>
      <c r="S1"/>
      <c r="T1"/>
    </row>
    <row r="2" spans="1:20" ht="18" customHeight="1">
      <c r="A2" s="6">
        <f>+'Tab B Cost &amp; Schedule Estimate'!B2</f>
        <v>0</v>
      </c>
      <c r="B2" s="6"/>
      <c r="C2"/>
      <c r="D2" t="str">
        <f>+'Tab A Description'!B4</f>
        <v>Job Number</v>
      </c>
      <c r="E2"/>
      <c r="F2" s="6"/>
      <c r="G2" s="6"/>
      <c r="I2" s="7"/>
      <c r="S2"/>
      <c r="T2"/>
    </row>
    <row r="3" spans="1:20" ht="18" customHeight="1">
      <c r="A3" s="6">
        <f>+'Tab B Cost &amp; Schedule Estimate'!B3</f>
        <v>0</v>
      </c>
      <c r="B3" s="6"/>
      <c r="C3"/>
      <c r="D3" t="str">
        <f>+'Tab A Description'!B5</f>
        <v>NSTX Center Stack Upgrade - Power System</v>
      </c>
      <c r="E3"/>
      <c r="F3" s="6"/>
      <c r="G3" s="6"/>
      <c r="I3" s="7"/>
      <c r="S3"/>
      <c r="T3"/>
    </row>
    <row r="4" spans="1:20" ht="18" customHeight="1">
      <c r="A4" s="6">
        <f>+'Tab B Cost &amp; Schedule Estimate'!B4</f>
        <v>0</v>
      </c>
      <c r="B4" s="6"/>
      <c r="C4"/>
      <c r="D4" t="str">
        <f>+'Tab A Description'!B6</f>
        <v>S. Ramakrishnan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32"/>
      <c r="E6" s="333"/>
      <c r="F6"/>
      <c r="G6"/>
      <c r="I6" s="324"/>
    </row>
    <row r="7" spans="1:9" ht="12.75">
      <c r="A7" s="8"/>
      <c r="B7" s="8"/>
      <c r="C7" s="8"/>
      <c r="D7" s="334"/>
      <c r="E7" s="334"/>
      <c r="F7" s="8"/>
      <c r="G7" s="8"/>
      <c r="H7" s="8"/>
      <c r="I7" s="325"/>
    </row>
    <row r="8" spans="1:9" ht="18.75" thickBot="1">
      <c r="A8" s="326" t="s">
        <v>162</v>
      </c>
      <c r="B8" s="335"/>
      <c r="C8" s="335"/>
      <c r="D8" s="336"/>
      <c r="E8" s="336"/>
      <c r="F8" s="337" t="s">
        <v>163</v>
      </c>
      <c r="G8" s="338"/>
      <c r="H8" s="338"/>
      <c r="I8" s="339"/>
    </row>
    <row r="9" spans="1:9" ht="12.75">
      <c r="A9" s="340"/>
      <c r="C9"/>
      <c r="D9" s="332"/>
      <c r="E9" s="332"/>
      <c r="F9"/>
      <c r="G9"/>
      <c r="I9" s="324"/>
    </row>
    <row r="10" spans="1:9" ht="12.75">
      <c r="A10" s="340" t="s">
        <v>0</v>
      </c>
      <c r="B10" s="45"/>
      <c r="C10" s="45"/>
      <c r="D10" s="333"/>
      <c r="E10" s="333"/>
      <c r="F10" s="45"/>
      <c r="G10" s="45"/>
      <c r="H10" s="45"/>
      <c r="I10" s="341"/>
    </row>
    <row r="11" spans="1:9" ht="12.75">
      <c r="A11" s="401" t="s">
        <v>181</v>
      </c>
      <c r="B11" s="402"/>
      <c r="C11" s="48"/>
      <c r="D11" s="343"/>
      <c r="E11" s="343"/>
      <c r="F11" s="48" t="s">
        <v>182</v>
      </c>
      <c r="G11" s="48"/>
      <c r="H11" s="46"/>
      <c r="I11" s="344"/>
    </row>
    <row r="12" spans="1:9" ht="12.75">
      <c r="A12" s="340"/>
      <c r="B12" s="45"/>
      <c r="C12" s="45"/>
      <c r="D12" s="333"/>
      <c r="E12" s="333"/>
      <c r="F12" s="45" t="s">
        <v>183</v>
      </c>
      <c r="G12" s="45"/>
      <c r="H12" s="45"/>
      <c r="I12" s="341"/>
    </row>
    <row r="13" spans="1:9" ht="12.75">
      <c r="A13" s="345"/>
      <c r="B13" s="345"/>
      <c r="C13" s="345"/>
      <c r="D13" s="346"/>
      <c r="E13" s="347"/>
      <c r="F13" s="348"/>
      <c r="G13" s="327"/>
      <c r="H13" s="349"/>
      <c r="I13" s="350"/>
    </row>
    <row r="14" spans="1:9" ht="12.75">
      <c r="A14" s="345"/>
      <c r="B14" s="345"/>
      <c r="C14" s="345"/>
      <c r="D14" s="346"/>
      <c r="E14" s="347"/>
      <c r="F14" s="348"/>
      <c r="G14" s="327"/>
      <c r="H14" s="349"/>
      <c r="I14" s="350"/>
    </row>
    <row r="15" spans="1:9" ht="12.75">
      <c r="A15" s="351"/>
      <c r="B15" s="352"/>
      <c r="C15" s="352"/>
      <c r="D15" s="346"/>
      <c r="E15" s="347"/>
      <c r="F15" s="342"/>
      <c r="G15" s="327"/>
      <c r="H15" s="353"/>
      <c r="I15" s="350"/>
    </row>
    <row r="16" spans="1:9" ht="12.75">
      <c r="A16" s="351"/>
      <c r="B16" s="352"/>
      <c r="C16" s="352"/>
      <c r="D16" s="346"/>
      <c r="E16" s="347"/>
      <c r="F16" s="354"/>
      <c r="G16" s="327"/>
      <c r="H16" s="349"/>
      <c r="I16" s="350"/>
    </row>
    <row r="17" spans="1:9" ht="12.75">
      <c r="A17" s="351"/>
      <c r="B17" s="352"/>
      <c r="C17" s="355"/>
      <c r="D17" s="346"/>
      <c r="E17" s="347"/>
      <c r="F17" s="348"/>
      <c r="G17" s="327"/>
      <c r="H17" s="349"/>
      <c r="I17" s="350"/>
    </row>
    <row r="18" spans="1:9" ht="12.75">
      <c r="A18" s="351"/>
      <c r="B18" s="352"/>
      <c r="C18" s="355"/>
      <c r="D18" s="346"/>
      <c r="E18" s="347"/>
      <c r="F18" s="348"/>
      <c r="G18" s="327"/>
      <c r="H18" s="349"/>
      <c r="I18" s="350"/>
    </row>
    <row r="19" spans="1:9" ht="12.75">
      <c r="A19" s="351"/>
      <c r="B19" s="352"/>
      <c r="C19" s="355"/>
      <c r="D19" s="346"/>
      <c r="E19" s="347"/>
      <c r="F19" s="348"/>
      <c r="G19" s="327"/>
      <c r="H19" s="349"/>
      <c r="I19" s="350"/>
    </row>
    <row r="20" spans="1:9" ht="12.75">
      <c r="A20" s="356"/>
      <c r="B20" s="352"/>
      <c r="C20" s="352"/>
      <c r="D20" s="346"/>
      <c r="E20" s="347"/>
      <c r="F20" s="342"/>
      <c r="G20" s="327"/>
      <c r="H20" s="353"/>
      <c r="I20" s="350"/>
    </row>
    <row r="21" spans="1:9" ht="12.75">
      <c r="A21" s="351"/>
      <c r="B21" s="352"/>
      <c r="C21" s="355"/>
      <c r="D21" s="346"/>
      <c r="E21" s="347"/>
      <c r="F21" s="348"/>
      <c r="G21" s="327"/>
      <c r="H21" s="349"/>
      <c r="I21" s="350"/>
    </row>
    <row r="22" spans="1:9" ht="12.75">
      <c r="A22" s="357"/>
      <c r="B22" s="352"/>
      <c r="C22" s="352"/>
      <c r="D22" s="346"/>
      <c r="E22" s="358"/>
      <c r="F22" s="359"/>
      <c r="G22" s="327"/>
      <c r="H22" s="349"/>
      <c r="I22" s="350"/>
    </row>
    <row r="23" spans="1:9" ht="12.75">
      <c r="A23" s="351"/>
      <c r="B23" s="352"/>
      <c r="C23" s="355"/>
      <c r="D23" s="346"/>
      <c r="E23" s="347"/>
      <c r="F23" s="348"/>
      <c r="G23" s="327"/>
      <c r="H23" s="349"/>
      <c r="I23" s="350"/>
    </row>
    <row r="24" spans="1:9" ht="12.75">
      <c r="A24" s="356"/>
      <c r="B24" s="352"/>
      <c r="C24" s="352"/>
      <c r="D24" s="347"/>
      <c r="E24" s="347"/>
      <c r="F24" s="359"/>
      <c r="G24" s="327"/>
      <c r="H24" s="349"/>
      <c r="I24" s="350"/>
    </row>
    <row r="25" spans="1:9" ht="12.75">
      <c r="A25" s="360"/>
      <c r="B25" s="352"/>
      <c r="C25" s="361"/>
      <c r="D25" s="347"/>
      <c r="E25" s="347"/>
      <c r="F25" s="362"/>
      <c r="G25" s="362"/>
      <c r="H25" s="362"/>
      <c r="I25" s="328"/>
    </row>
    <row r="26" spans="1:9" ht="12.75">
      <c r="A26" s="363"/>
      <c r="B26" s="352"/>
      <c r="C26" s="364"/>
      <c r="D26" s="365"/>
      <c r="E26" s="347"/>
      <c r="F26" s="403"/>
      <c r="G26" s="403"/>
      <c r="H26" s="403"/>
      <c r="I26" s="367"/>
    </row>
    <row r="27" spans="1:9" ht="12.75">
      <c r="A27" s="363"/>
      <c r="B27" s="352"/>
      <c r="C27" s="364"/>
      <c r="D27" s="368"/>
      <c r="E27" s="368"/>
      <c r="F27" s="366"/>
      <c r="G27" s="366"/>
      <c r="H27" s="366"/>
      <c r="I27" s="367"/>
    </row>
    <row r="28" spans="1:9" ht="12.75">
      <c r="A28" s="369"/>
      <c r="B28" s="370"/>
      <c r="C28" s="371"/>
      <c r="D28" s="372"/>
      <c r="E28" s="358"/>
      <c r="F28" s="366"/>
      <c r="G28" s="327"/>
      <c r="H28" s="373"/>
      <c r="I28" s="350"/>
    </row>
    <row r="29" spans="1:9" ht="12.75">
      <c r="A29" s="374"/>
      <c r="B29" s="375"/>
      <c r="C29" s="376"/>
      <c r="D29" s="377"/>
      <c r="E29" s="368"/>
      <c r="F29" s="366"/>
      <c r="G29" s="327"/>
      <c r="H29" s="373"/>
      <c r="I29" s="350"/>
    </row>
    <row r="30" spans="1:9" ht="12.75">
      <c r="A30" s="363"/>
      <c r="B30" s="378"/>
      <c r="C30" s="364"/>
      <c r="D30" s="347"/>
      <c r="E30" s="347"/>
      <c r="F30" s="366"/>
      <c r="G30" s="373"/>
      <c r="H30" s="373"/>
      <c r="I30" s="367"/>
    </row>
    <row r="31" spans="1:9" ht="12.75">
      <c r="A31" s="363"/>
      <c r="B31" s="378"/>
      <c r="C31" s="364"/>
      <c r="D31" s="347"/>
      <c r="E31" s="347"/>
      <c r="F31" s="366"/>
      <c r="G31" s="327"/>
      <c r="H31" s="373"/>
      <c r="I31" s="350"/>
    </row>
    <row r="32" spans="1:9" ht="12.75">
      <c r="A32" s="363"/>
      <c r="B32" s="378"/>
      <c r="C32" s="379"/>
      <c r="D32" s="365"/>
      <c r="E32" s="365"/>
      <c r="F32" s="380"/>
      <c r="G32" s="380"/>
      <c r="H32" s="380"/>
      <c r="I32" s="367"/>
    </row>
    <row r="33" spans="1:9" ht="12.75">
      <c r="A33" s="363"/>
      <c r="B33" s="378"/>
      <c r="C33" s="379"/>
      <c r="D33" s="365"/>
      <c r="E33" s="365"/>
      <c r="F33" s="380"/>
      <c r="G33" s="381"/>
      <c r="H33" s="373"/>
      <c r="I33" s="350"/>
    </row>
    <row r="34" spans="1:9" ht="12.75">
      <c r="A34" s="360"/>
      <c r="B34" s="352"/>
      <c r="C34" s="382"/>
      <c r="D34" s="365"/>
      <c r="E34" s="365"/>
      <c r="F34" s="345"/>
      <c r="G34" s="345"/>
      <c r="H34" s="345"/>
      <c r="I34" s="328"/>
    </row>
    <row r="35" spans="1:9" ht="12.75">
      <c r="A35" s="360"/>
      <c r="B35" s="352"/>
      <c r="C35" s="382"/>
      <c r="D35" s="383"/>
      <c r="E35" s="365"/>
      <c r="F35" s="366"/>
      <c r="G35" s="345"/>
      <c r="H35" s="384"/>
      <c r="I35" s="350"/>
    </row>
    <row r="36" spans="1:9" ht="12.75">
      <c r="A36" s="385"/>
      <c r="B36" s="386"/>
      <c r="C36" s="382"/>
      <c r="D36" s="365"/>
      <c r="E36" s="365"/>
      <c r="F36" s="345"/>
      <c r="G36" s="345"/>
      <c r="H36" s="345"/>
      <c r="I36" s="328"/>
    </row>
    <row r="37" spans="1:9" ht="12.75">
      <c r="A37" s="360"/>
      <c r="B37" s="352"/>
      <c r="C37" s="382"/>
      <c r="D37" s="365"/>
      <c r="E37" s="365"/>
      <c r="F37" s="345"/>
      <c r="G37" s="345"/>
      <c r="H37" s="345"/>
      <c r="I37" s="328"/>
    </row>
    <row r="38" spans="1:9" ht="13.5" thickBot="1">
      <c r="A38" s="360"/>
      <c r="B38" s="352"/>
      <c r="C38" s="382"/>
      <c r="D38" s="365"/>
      <c r="E38" s="365"/>
      <c r="F38" s="345"/>
      <c r="G38" s="46"/>
      <c r="H38" s="46"/>
      <c r="I38" s="387"/>
    </row>
    <row r="39" spans="1:9" ht="12.75">
      <c r="A39" s="360"/>
      <c r="B39" s="352"/>
      <c r="C39" s="382"/>
      <c r="D39" s="365"/>
      <c r="E39" s="388" t="s">
        <v>32</v>
      </c>
      <c r="F39" s="329"/>
      <c r="G39" s="345"/>
      <c r="H39" s="389"/>
      <c r="I39" s="390"/>
    </row>
    <row r="40" spans="1:9" ht="12.75">
      <c r="A40" s="360"/>
      <c r="B40" s="352"/>
      <c r="C40" s="382"/>
      <c r="D40" s="365"/>
      <c r="E40" s="391" t="s">
        <v>33</v>
      </c>
      <c r="F40" s="330"/>
      <c r="G40" s="384">
        <v>1</v>
      </c>
      <c r="H40" s="392">
        <v>0</v>
      </c>
      <c r="I40" s="393" t="e">
        <f>H40/H50</f>
        <v>#DIV/0!</v>
      </c>
    </row>
    <row r="41" spans="1:9" ht="12.75">
      <c r="A41" s="360"/>
      <c r="B41" s="352"/>
      <c r="C41" s="382"/>
      <c r="D41" s="365"/>
      <c r="E41" s="391" t="s">
        <v>34</v>
      </c>
      <c r="F41" s="330"/>
      <c r="G41" s="384">
        <v>2</v>
      </c>
      <c r="H41" s="392">
        <f>D15+D16</f>
        <v>0</v>
      </c>
      <c r="I41" s="393" t="e">
        <f>H41/H50</f>
        <v>#DIV/0!</v>
      </c>
    </row>
    <row r="42" spans="1:9" ht="12.75">
      <c r="A42" s="360"/>
      <c r="B42" s="352"/>
      <c r="C42" s="382"/>
      <c r="D42" s="365"/>
      <c r="E42" s="391" t="s">
        <v>35</v>
      </c>
      <c r="F42" s="330"/>
      <c r="G42" s="384">
        <v>3</v>
      </c>
      <c r="H42" s="392">
        <v>0</v>
      </c>
      <c r="I42" s="393" t="e">
        <f>H42/H50</f>
        <v>#DIV/0!</v>
      </c>
    </row>
    <row r="43" spans="1:9" ht="12.75">
      <c r="A43" s="360"/>
      <c r="B43" s="352"/>
      <c r="C43" s="382"/>
      <c r="D43" s="365"/>
      <c r="E43" s="391" t="s">
        <v>36</v>
      </c>
      <c r="F43" s="330"/>
      <c r="G43" s="384">
        <v>4</v>
      </c>
      <c r="H43" s="392">
        <f>D13+D18+D31</f>
        <v>0</v>
      </c>
      <c r="I43" s="393" t="e">
        <f>H43/H50</f>
        <v>#DIV/0!</v>
      </c>
    </row>
    <row r="44" spans="1:9" ht="12.75">
      <c r="A44" s="360"/>
      <c r="B44" s="352"/>
      <c r="C44" s="382"/>
      <c r="D44" s="365"/>
      <c r="E44" s="391" t="s">
        <v>37</v>
      </c>
      <c r="F44" s="330"/>
      <c r="G44" s="384">
        <v>5</v>
      </c>
      <c r="H44" s="392">
        <v>0</v>
      </c>
      <c r="I44" s="393" t="e">
        <f>H44/H50</f>
        <v>#DIV/0!</v>
      </c>
    </row>
    <row r="45" spans="1:9" ht="12.75">
      <c r="A45" s="360"/>
      <c r="B45" s="352"/>
      <c r="C45" s="382"/>
      <c r="D45" s="365"/>
      <c r="E45" s="391" t="s">
        <v>38</v>
      </c>
      <c r="F45" s="330"/>
      <c r="G45" s="384">
        <v>6</v>
      </c>
      <c r="H45" s="392">
        <f>D14+D17+SUM(D19:D24)+SUM(D28:D29)+D33+D35</f>
        <v>0</v>
      </c>
      <c r="I45" s="393" t="e">
        <f>H45/H50</f>
        <v>#DIV/0!</v>
      </c>
    </row>
    <row r="46" spans="1:9" ht="12.75">
      <c r="A46" s="360"/>
      <c r="B46" s="352"/>
      <c r="C46" s="382"/>
      <c r="D46" s="365"/>
      <c r="E46" s="391" t="s">
        <v>39</v>
      </c>
      <c r="F46" s="330"/>
      <c r="G46" s="384">
        <v>7</v>
      </c>
      <c r="H46" s="392">
        <v>0</v>
      </c>
      <c r="I46" s="393" t="e">
        <f>H46/H50</f>
        <v>#DIV/0!</v>
      </c>
    </row>
    <row r="47" spans="1:9" ht="12.75">
      <c r="A47" s="360"/>
      <c r="B47" s="352"/>
      <c r="C47" s="382"/>
      <c r="D47" s="365"/>
      <c r="E47" s="391" t="s">
        <v>41</v>
      </c>
      <c r="F47" s="330"/>
      <c r="G47" s="384">
        <v>8</v>
      </c>
      <c r="H47" s="392">
        <v>0</v>
      </c>
      <c r="I47" s="393" t="e">
        <f>H47/H50</f>
        <v>#DIV/0!</v>
      </c>
    </row>
    <row r="48" spans="1:9" ht="13.5" thickBot="1">
      <c r="A48" s="360"/>
      <c r="B48" s="352"/>
      <c r="C48" s="382"/>
      <c r="D48" s="365"/>
      <c r="E48" s="394" t="s">
        <v>40</v>
      </c>
      <c r="F48" s="331"/>
      <c r="G48" s="384">
        <v>9</v>
      </c>
      <c r="H48" s="392">
        <v>0</v>
      </c>
      <c r="I48" s="393" t="e">
        <f>H48/H50</f>
        <v>#DIV/0!</v>
      </c>
    </row>
    <row r="49" spans="1:9" ht="12.75">
      <c r="A49" s="360"/>
      <c r="B49" s="352"/>
      <c r="C49" s="382"/>
      <c r="D49" s="365"/>
      <c r="E49" s="365"/>
      <c r="F49" s="345"/>
      <c r="G49" s="345"/>
      <c r="H49" s="389"/>
      <c r="I49" s="390"/>
    </row>
    <row r="50" spans="1:9" ht="12.75">
      <c r="A50" s="360"/>
      <c r="B50" s="352"/>
      <c r="C50" s="382"/>
      <c r="D50" s="365"/>
      <c r="E50" s="365"/>
      <c r="F50" s="384" t="s">
        <v>13</v>
      </c>
      <c r="G50" s="345"/>
      <c r="H50" s="395">
        <f>SUM(H40:H48)</f>
        <v>0</v>
      </c>
      <c r="I50" s="396" t="e">
        <f>SUM(I40:I48)</f>
        <v>#DIV/0!</v>
      </c>
    </row>
  </sheetData>
  <mergeCells count="2">
    <mergeCell ref="A11:B11"/>
    <mergeCell ref="F26:H26"/>
  </mergeCells>
  <printOptions/>
  <pageMargins left="0.75" right="0.75" top="1" bottom="1" header="0.5" footer="0.5"/>
  <pageSetup fitToHeight="1" fitToWidth="1" horizontalDpi="1200" verticalDpi="1200" orientation="landscape" paperSize="3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637"/>
  <sheetViews>
    <sheetView workbookViewId="0" topLeftCell="A2">
      <selection activeCell="B3" sqref="B3"/>
    </sheetView>
  </sheetViews>
  <sheetFormatPr defaultColWidth="9.140625" defaultRowHeight="12.75"/>
  <cols>
    <col min="1" max="1" width="7.00390625" style="104" customWidth="1"/>
    <col min="2" max="2" width="6.421875" style="104" customWidth="1"/>
    <col min="3" max="3" width="2.421875" style="104" customWidth="1"/>
    <col min="4" max="4" width="34.7109375" style="104" customWidth="1"/>
    <col min="5" max="5" width="10.8515625" style="104" customWidth="1"/>
    <col min="6" max="6" width="13.28125" style="189" customWidth="1"/>
    <col min="7" max="10" width="4.8515625" style="190" customWidth="1"/>
    <col min="11" max="11" width="11.421875" style="190" customWidth="1"/>
    <col min="12" max="12" width="11.140625" style="0" customWidth="1"/>
    <col min="13" max="13" width="11.7109375" style="0" customWidth="1"/>
    <col min="14" max="18" width="0.85546875" style="270" customWidth="1"/>
    <col min="19" max="19" width="4.140625" style="104" customWidth="1"/>
    <col min="20" max="20" width="4.8515625" style="195" customWidth="1"/>
    <col min="21" max="21" width="5.00390625" style="195" customWidth="1"/>
    <col min="22" max="22" width="4.8515625" style="195" customWidth="1"/>
    <col min="23" max="23" width="5.00390625" style="195" customWidth="1"/>
    <col min="24" max="24" width="5.140625" style="195" customWidth="1"/>
    <col min="25" max="28" width="4.00390625" style="104" customWidth="1"/>
    <col min="29" max="29" width="3.7109375" style="104" customWidth="1"/>
    <col min="30" max="30" width="4.00390625" style="104" customWidth="1"/>
    <col min="31" max="31" width="4.8515625" style="104" customWidth="1"/>
    <col min="32" max="41" width="4.00390625" style="104" customWidth="1"/>
    <col min="42" max="44" width="6.28125" style="104" customWidth="1"/>
    <col min="45" max="46" width="5.00390625" style="277" customWidth="1"/>
    <col min="47" max="47" width="10.8515625" style="0" customWidth="1"/>
    <col min="48" max="48" width="10.421875" style="0" customWidth="1"/>
    <col min="49" max="70" width="3.421875" style="0" customWidth="1"/>
    <col min="71" max="96" width="3.7109375" style="0" customWidth="1"/>
  </cols>
  <sheetData>
    <row r="1" spans="2:37" ht="65.25" customHeight="1">
      <c r="B1" s="105" t="str">
        <f>+'Tab A Description'!A3</f>
        <v>Cost Center:</v>
      </c>
      <c r="C1" s="105"/>
      <c r="D1" s="105"/>
      <c r="E1" s="105" t="str">
        <f>+'Tab A Description'!B3</f>
        <v>1170****3300</v>
      </c>
      <c r="F1" s="106"/>
      <c r="G1" s="107"/>
      <c r="H1" s="107"/>
      <c r="I1" s="107"/>
      <c r="J1" s="107"/>
      <c r="K1" s="107"/>
      <c r="L1" s="60"/>
      <c r="M1" s="60"/>
      <c r="N1" s="259"/>
      <c r="O1" s="259"/>
      <c r="P1" s="259"/>
      <c r="Q1" s="259"/>
      <c r="R1" s="259"/>
      <c r="S1" s="10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108"/>
      <c r="B2" s="105" t="str">
        <f>+'Tab A Description'!A4</f>
        <v>Job Number:</v>
      </c>
      <c r="C2" s="109"/>
      <c r="D2" s="109"/>
      <c r="E2" s="105" t="str">
        <f>+'Tab A Description'!B4</f>
        <v>Job Number</v>
      </c>
      <c r="F2" s="110"/>
      <c r="G2" s="111"/>
      <c r="H2" s="111"/>
      <c r="I2" s="111"/>
      <c r="J2" s="111"/>
      <c r="K2" s="111"/>
      <c r="L2" s="61"/>
      <c r="M2" s="61"/>
      <c r="N2" s="260"/>
      <c r="O2" s="260"/>
      <c r="P2" s="260"/>
      <c r="Q2" s="260"/>
      <c r="R2" s="260"/>
      <c r="S2" s="109"/>
      <c r="T2"/>
      <c r="U2"/>
      <c r="V2"/>
      <c r="W2"/>
      <c r="X2"/>
      <c r="Y2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108"/>
      <c r="AM2" s="108"/>
      <c r="AN2" s="108"/>
      <c r="AO2" s="108"/>
      <c r="AP2" s="108"/>
      <c r="AQ2" s="108"/>
      <c r="AR2" s="108"/>
      <c r="AS2" s="278"/>
      <c r="AT2" s="278"/>
    </row>
    <row r="3" spans="1:46" s="32" customFormat="1" ht="17.25" customHeight="1">
      <c r="A3" s="108"/>
      <c r="B3" s="105" t="str">
        <f>+'Tab A Description'!A5</f>
        <v>Job Title: </v>
      </c>
      <c r="C3" s="109"/>
      <c r="D3" s="109"/>
      <c r="E3" s="105" t="str">
        <f>+'Tab A Description'!B5</f>
        <v>NSTX Center Stack Upgrade - Power System</v>
      </c>
      <c r="F3" s="110"/>
      <c r="G3" s="111"/>
      <c r="H3" s="111"/>
      <c r="I3" s="111"/>
      <c r="J3" s="111"/>
      <c r="K3" s="111"/>
      <c r="L3" s="61"/>
      <c r="M3" s="61"/>
      <c r="N3" s="260"/>
      <c r="O3" s="260"/>
      <c r="P3" s="260"/>
      <c r="Q3" s="260"/>
      <c r="R3" s="260"/>
      <c r="S3" s="109"/>
      <c r="T3" s="196"/>
      <c r="U3" s="108"/>
      <c r="V3" s="196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278"/>
      <c r="AT3" s="278"/>
    </row>
    <row r="4" spans="1:46" s="32" customFormat="1" ht="17.25" customHeight="1" thickBot="1">
      <c r="A4" s="108"/>
      <c r="B4" s="105" t="str">
        <f>+'Tab A Description'!A6</f>
        <v>Job Manager: </v>
      </c>
      <c r="C4" s="109"/>
      <c r="D4" s="109"/>
      <c r="E4" s="105" t="str">
        <f>+'Tab A Description'!B6</f>
        <v>S. Ramakrishnan</v>
      </c>
      <c r="F4" s="110"/>
      <c r="G4" s="111"/>
      <c r="H4" s="111"/>
      <c r="I4" s="111"/>
      <c r="J4" s="111"/>
      <c r="K4" s="111"/>
      <c r="L4" s="61"/>
      <c r="M4" s="61"/>
      <c r="N4" s="260"/>
      <c r="O4" s="260"/>
      <c r="P4" s="260"/>
      <c r="Q4" s="260"/>
      <c r="R4" s="260"/>
      <c r="S4" s="109"/>
      <c r="T4" s="196"/>
      <c r="U4" s="108"/>
      <c r="V4" s="196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278"/>
      <c r="AT4" s="278"/>
    </row>
    <row r="5" spans="2:47" ht="15" customHeight="1" thickBot="1">
      <c r="B5" s="112"/>
      <c r="C5" s="113"/>
      <c r="D5" s="113"/>
      <c r="E5" s="113"/>
      <c r="F5" s="114"/>
      <c r="G5" s="321"/>
      <c r="H5" s="321"/>
      <c r="I5" s="321"/>
      <c r="J5" s="321"/>
      <c r="K5" s="321"/>
      <c r="L5" s="33"/>
      <c r="M5" s="33"/>
      <c r="N5" s="261"/>
      <c r="O5" s="261"/>
      <c r="P5" s="261"/>
      <c r="Q5" s="261"/>
      <c r="R5" s="261"/>
      <c r="S5" s="113"/>
      <c r="T5" s="197" t="s">
        <v>129</v>
      </c>
      <c r="U5" s="198"/>
      <c r="V5" s="198"/>
      <c r="W5" s="198"/>
      <c r="X5" s="198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200"/>
      <c r="AR5" s="199"/>
      <c r="AS5" s="322"/>
      <c r="AT5" s="323"/>
      <c r="AU5" s="8"/>
    </row>
    <row r="6" spans="1:96" s="31" customFormat="1" ht="22.5" customHeight="1" thickBot="1">
      <c r="A6" s="115"/>
      <c r="B6" s="116"/>
      <c r="C6" s="116"/>
      <c r="D6" s="116"/>
      <c r="E6" s="117"/>
      <c r="F6" s="118" t="s">
        <v>52</v>
      </c>
      <c r="G6" s="119"/>
      <c r="H6" s="119"/>
      <c r="I6" s="119"/>
      <c r="J6" s="119"/>
      <c r="K6" s="119"/>
      <c r="L6" s="99"/>
      <c r="M6" s="100"/>
      <c r="N6" s="262"/>
      <c r="O6" s="262"/>
      <c r="P6" s="262"/>
      <c r="Q6" s="262"/>
      <c r="R6" s="262"/>
      <c r="S6" s="201"/>
      <c r="T6" s="314" t="s">
        <v>46</v>
      </c>
      <c r="U6" s="315"/>
      <c r="V6" s="315"/>
      <c r="W6" s="315"/>
      <c r="X6" s="316"/>
      <c r="Y6" s="202" t="s">
        <v>167</v>
      </c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  <c r="AN6" s="204"/>
      <c r="AO6" s="203"/>
      <c r="AP6" s="203"/>
      <c r="AQ6" s="204"/>
      <c r="AR6" s="204"/>
      <c r="AS6" s="319" t="s">
        <v>161</v>
      </c>
      <c r="AT6" s="320" t="s">
        <v>161</v>
      </c>
      <c r="AW6" s="302" t="s">
        <v>108</v>
      </c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4"/>
      <c r="BI6" s="298" t="s">
        <v>109</v>
      </c>
      <c r="BJ6" s="299"/>
      <c r="BK6" s="300"/>
      <c r="BL6" s="300"/>
      <c r="BM6" s="300"/>
      <c r="BN6" s="300"/>
      <c r="BO6" s="300"/>
      <c r="BP6" s="300"/>
      <c r="BQ6" s="300"/>
      <c r="BR6" s="300"/>
      <c r="BS6" s="300"/>
      <c r="BT6" s="301"/>
      <c r="BU6" s="302" t="s">
        <v>157</v>
      </c>
      <c r="BV6" s="303"/>
      <c r="BW6" s="305"/>
      <c r="BX6" s="305"/>
      <c r="BY6" s="305"/>
      <c r="BZ6" s="305"/>
      <c r="CA6" s="305"/>
      <c r="CB6" s="305"/>
      <c r="CC6" s="305"/>
      <c r="CD6" s="305"/>
      <c r="CE6" s="305"/>
      <c r="CF6" s="306"/>
      <c r="CG6" s="298" t="s">
        <v>158</v>
      </c>
      <c r="CH6" s="299"/>
      <c r="CI6" s="300"/>
      <c r="CJ6" s="300"/>
      <c r="CK6" s="300"/>
      <c r="CL6" s="300"/>
      <c r="CM6" s="300"/>
      <c r="CN6" s="300"/>
      <c r="CO6" s="300"/>
      <c r="CP6" s="300"/>
      <c r="CQ6" s="300"/>
      <c r="CR6" s="301"/>
    </row>
    <row r="7" spans="1:46" s="31" customFormat="1" ht="25.5" customHeight="1" thickBot="1">
      <c r="A7" s="120"/>
      <c r="B7" s="121" t="s">
        <v>130</v>
      </c>
      <c r="C7" s="121"/>
      <c r="D7" s="121"/>
      <c r="E7" s="122"/>
      <c r="F7" s="123" t="s">
        <v>123</v>
      </c>
      <c r="G7" s="124"/>
      <c r="H7" s="125"/>
      <c r="I7" s="125"/>
      <c r="J7" s="125"/>
      <c r="K7" s="126"/>
      <c r="L7" s="97" t="s">
        <v>121</v>
      </c>
      <c r="M7" s="98"/>
      <c r="N7" s="263"/>
      <c r="O7" s="263"/>
      <c r="P7" s="263"/>
      <c r="Q7" s="263"/>
      <c r="R7" s="263"/>
      <c r="S7" s="205"/>
      <c r="T7" s="206">
        <v>1.308</v>
      </c>
      <c r="U7" s="207">
        <v>1000</v>
      </c>
      <c r="V7" s="207">
        <v>1716</v>
      </c>
      <c r="W7" s="207">
        <v>1716</v>
      </c>
      <c r="X7" s="208">
        <v>1716</v>
      </c>
      <c r="Y7" s="209">
        <v>168.7</v>
      </c>
      <c r="Z7" s="210">
        <v>168.7</v>
      </c>
      <c r="AA7" s="210">
        <v>156.5</v>
      </c>
      <c r="AB7" s="210"/>
      <c r="AC7" s="210">
        <v>128.59</v>
      </c>
      <c r="AD7" s="210">
        <v>108.44</v>
      </c>
      <c r="AE7" s="210">
        <v>78.33</v>
      </c>
      <c r="AF7" s="210">
        <v>78.33</v>
      </c>
      <c r="AG7" s="210">
        <v>78.33</v>
      </c>
      <c r="AH7" s="210">
        <v>180.79</v>
      </c>
      <c r="AI7" s="210"/>
      <c r="AJ7" s="210"/>
      <c r="AK7" s="210"/>
      <c r="AL7" s="210"/>
      <c r="AM7" s="210">
        <v>116.7</v>
      </c>
      <c r="AN7" s="210">
        <v>116.7</v>
      </c>
      <c r="AO7" s="211"/>
      <c r="AP7" s="211"/>
      <c r="AQ7" s="211"/>
      <c r="AR7" s="211"/>
      <c r="AS7" s="317"/>
      <c r="AT7" s="318"/>
    </row>
    <row r="8" spans="1:96" s="34" customFormat="1" ht="97.5" customHeight="1" thickBot="1">
      <c r="A8" s="127" t="s">
        <v>117</v>
      </c>
      <c r="B8" s="128" t="s">
        <v>128</v>
      </c>
      <c r="C8" s="129"/>
      <c r="D8" s="128"/>
      <c r="E8" s="128" t="s">
        <v>124</v>
      </c>
      <c r="F8" s="130" t="s">
        <v>125</v>
      </c>
      <c r="G8" s="131" t="s">
        <v>122</v>
      </c>
      <c r="H8" s="132"/>
      <c r="I8" s="132"/>
      <c r="J8" s="132"/>
      <c r="K8" s="133" t="s">
        <v>120</v>
      </c>
      <c r="L8" s="80" t="s">
        <v>53</v>
      </c>
      <c r="M8" s="80" t="s">
        <v>54</v>
      </c>
      <c r="N8" s="264"/>
      <c r="O8" s="264"/>
      <c r="P8" s="264"/>
      <c r="Q8" s="264"/>
      <c r="R8" s="264"/>
      <c r="S8" s="212" t="s">
        <v>126</v>
      </c>
      <c r="T8" s="213" t="s">
        <v>50</v>
      </c>
      <c r="U8" s="214" t="s">
        <v>51</v>
      </c>
      <c r="V8" s="214" t="s">
        <v>49</v>
      </c>
      <c r="W8" s="214" t="s">
        <v>47</v>
      </c>
      <c r="X8" s="215" t="s">
        <v>48</v>
      </c>
      <c r="Y8" s="216" t="s">
        <v>55</v>
      </c>
      <c r="Z8" s="217" t="s">
        <v>156</v>
      </c>
      <c r="AA8" s="217" t="s">
        <v>56</v>
      </c>
      <c r="AB8" s="217" t="s">
        <v>166</v>
      </c>
      <c r="AC8" s="217" t="s">
        <v>165</v>
      </c>
      <c r="AD8" s="217" t="s">
        <v>57</v>
      </c>
      <c r="AE8" s="217" t="s">
        <v>168</v>
      </c>
      <c r="AF8" s="217" t="s">
        <v>169</v>
      </c>
      <c r="AG8" s="217" t="s">
        <v>170</v>
      </c>
      <c r="AH8" s="217" t="s">
        <v>58</v>
      </c>
      <c r="AI8" s="217" t="s">
        <v>155</v>
      </c>
      <c r="AJ8" s="217" t="s">
        <v>171</v>
      </c>
      <c r="AK8" s="217" t="s">
        <v>172</v>
      </c>
      <c r="AL8" s="217" t="s">
        <v>60</v>
      </c>
      <c r="AM8" s="218" t="s">
        <v>61</v>
      </c>
      <c r="AN8" s="218" t="s">
        <v>173</v>
      </c>
      <c r="AO8" s="217" t="s">
        <v>59</v>
      </c>
      <c r="AP8" s="217"/>
      <c r="AQ8" s="218"/>
      <c r="AR8" s="276"/>
      <c r="AS8" s="307" t="s">
        <v>159</v>
      </c>
      <c r="AT8" s="309" t="s">
        <v>160</v>
      </c>
      <c r="AU8" s="59" t="s">
        <v>175</v>
      </c>
      <c r="AV8" s="53" t="s">
        <v>174</v>
      </c>
      <c r="AW8" s="292">
        <v>39722</v>
      </c>
      <c r="AX8" s="292">
        <v>39753</v>
      </c>
      <c r="AY8" s="292">
        <v>39783</v>
      </c>
      <c r="AZ8" s="292">
        <v>39814</v>
      </c>
      <c r="BA8" s="292">
        <v>39845</v>
      </c>
      <c r="BB8" s="292">
        <v>39873</v>
      </c>
      <c r="BC8" s="292">
        <v>39904</v>
      </c>
      <c r="BD8" s="292">
        <v>39934</v>
      </c>
      <c r="BE8" s="292">
        <v>39965</v>
      </c>
      <c r="BF8" s="292">
        <v>39995</v>
      </c>
      <c r="BG8" s="292">
        <v>40026</v>
      </c>
      <c r="BH8" s="292">
        <v>40057</v>
      </c>
      <c r="BI8" s="295">
        <v>40087</v>
      </c>
      <c r="BJ8" s="295">
        <v>40118</v>
      </c>
      <c r="BK8" s="295">
        <v>40148</v>
      </c>
      <c r="BL8" s="295">
        <v>40179</v>
      </c>
      <c r="BM8" s="295">
        <v>40210</v>
      </c>
      <c r="BN8" s="295">
        <v>40238</v>
      </c>
      <c r="BO8" s="295">
        <v>40269</v>
      </c>
      <c r="BP8" s="295">
        <v>40299</v>
      </c>
      <c r="BQ8" s="295">
        <v>40330</v>
      </c>
      <c r="BR8" s="295">
        <v>40360</v>
      </c>
      <c r="BS8" s="295">
        <v>40391</v>
      </c>
      <c r="BT8" s="295">
        <v>40422</v>
      </c>
      <c r="BU8" s="292">
        <v>40452</v>
      </c>
      <c r="BV8" s="292">
        <v>40483</v>
      </c>
      <c r="BW8" s="292">
        <v>40513</v>
      </c>
      <c r="BX8" s="292">
        <v>40544</v>
      </c>
      <c r="BY8" s="292">
        <v>40575</v>
      </c>
      <c r="BZ8" s="292">
        <v>40603</v>
      </c>
      <c r="CA8" s="292">
        <v>40634</v>
      </c>
      <c r="CB8" s="292">
        <v>40664</v>
      </c>
      <c r="CC8" s="292">
        <v>40695</v>
      </c>
      <c r="CD8" s="292">
        <v>40725</v>
      </c>
      <c r="CE8" s="292">
        <v>40756</v>
      </c>
      <c r="CF8" s="292">
        <v>40787</v>
      </c>
      <c r="CG8" s="295">
        <v>40817</v>
      </c>
      <c r="CH8" s="295">
        <v>40848</v>
      </c>
      <c r="CI8" s="295">
        <v>40878</v>
      </c>
      <c r="CJ8" s="295">
        <v>40909</v>
      </c>
      <c r="CK8" s="295">
        <v>40940</v>
      </c>
      <c r="CL8" s="295">
        <v>40969</v>
      </c>
      <c r="CM8" s="295">
        <v>41000</v>
      </c>
      <c r="CN8" s="295">
        <v>41030</v>
      </c>
      <c r="CO8" s="295">
        <v>41061</v>
      </c>
      <c r="CP8" s="295">
        <v>41091</v>
      </c>
      <c r="CQ8" s="295">
        <v>41122</v>
      </c>
      <c r="CR8" s="295">
        <v>41153</v>
      </c>
    </row>
    <row r="9" spans="1:96" s="35" customFormat="1" ht="34.5" customHeight="1" thickBot="1">
      <c r="A9" s="134" t="s">
        <v>118</v>
      </c>
      <c r="B9" s="135" t="s">
        <v>127</v>
      </c>
      <c r="C9" s="134"/>
      <c r="D9" s="136"/>
      <c r="E9" s="136"/>
      <c r="F9" s="137"/>
      <c r="G9" s="138"/>
      <c r="H9" s="138"/>
      <c r="I9" s="138"/>
      <c r="J9" s="138"/>
      <c r="K9" s="138"/>
      <c r="L9" s="81"/>
      <c r="M9" s="82"/>
      <c r="N9" s="77"/>
      <c r="O9" s="77"/>
      <c r="P9" s="77"/>
      <c r="Q9" s="77"/>
      <c r="R9" s="77"/>
      <c r="S9" s="219"/>
      <c r="T9" s="273">
        <v>1.226</v>
      </c>
      <c r="U9" s="273">
        <v>1.226</v>
      </c>
      <c r="V9" s="273">
        <v>1.712</v>
      </c>
      <c r="W9" s="273">
        <v>1.232</v>
      </c>
      <c r="X9" s="273">
        <v>1.892</v>
      </c>
      <c r="Y9" s="274">
        <v>188.6</v>
      </c>
      <c r="Z9" s="274">
        <v>124.9</v>
      </c>
      <c r="AA9" s="274">
        <v>139.7</v>
      </c>
      <c r="AB9" s="274">
        <v>101.3</v>
      </c>
      <c r="AC9" s="274">
        <v>74.4</v>
      </c>
      <c r="AD9" s="274">
        <v>173.4</v>
      </c>
      <c r="AE9" s="274">
        <v>151</v>
      </c>
      <c r="AF9" s="274">
        <v>119</v>
      </c>
      <c r="AG9" s="274">
        <v>84.4</v>
      </c>
      <c r="AH9" s="274">
        <v>159.9</v>
      </c>
      <c r="AI9" s="274">
        <v>150.9</v>
      </c>
      <c r="AJ9" s="274">
        <v>119.2</v>
      </c>
      <c r="AK9" s="274">
        <v>90.3</v>
      </c>
      <c r="AL9" s="274">
        <v>142.83</v>
      </c>
      <c r="AM9" s="274">
        <v>177</v>
      </c>
      <c r="AN9" s="274">
        <v>208.3</v>
      </c>
      <c r="AO9" s="274">
        <v>150.77</v>
      </c>
      <c r="AP9" s="220">
        <v>1</v>
      </c>
      <c r="AQ9" s="220">
        <v>1</v>
      </c>
      <c r="AR9" s="220">
        <v>1</v>
      </c>
      <c r="AS9" s="308"/>
      <c r="AT9" s="310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76"/>
      <c r="BH9" s="7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</row>
    <row r="10" spans="1:96" s="67" customFormat="1" ht="14.25" customHeight="1">
      <c r="A10" s="139">
        <v>1</v>
      </c>
      <c r="B10" s="140"/>
      <c r="C10" s="141" t="s">
        <v>95</v>
      </c>
      <c r="D10" s="140"/>
      <c r="E10" s="140"/>
      <c r="F10" s="142"/>
      <c r="G10" s="143"/>
      <c r="H10" s="143"/>
      <c r="I10" s="143"/>
      <c r="J10" s="143"/>
      <c r="K10" s="144"/>
      <c r="L10" s="83">
        <f aca="true" t="shared" si="0" ref="L10:L41">IF(F10="","",MAX(N10:R10))</f>
      </c>
      <c r="M10" s="84">
        <f aca="true" t="shared" si="1" ref="M10:M41">IF(F10="","",+L10+(F10*7/5))</f>
      </c>
      <c r="N10" s="78">
        <f aca="true" t="shared" si="2" ref="N10:N41">IF(K10="",(DATEVALUE("10/1/2007")),K10)</f>
        <v>39356</v>
      </c>
      <c r="O10" s="79">
        <f aca="true" t="shared" si="3" ref="O10:O41">IF(G10="",(DATEVALUE("10/1/2007")),VLOOKUP(G10,$A$10:$M$152,13))</f>
        <v>39356</v>
      </c>
      <c r="P10" s="79">
        <f aca="true" t="shared" si="4" ref="P10:P41">IF(H10="",(DATEVALUE("10/1/2007")),VLOOKUP(H10,$A$10:$M$152,13))</f>
        <v>39356</v>
      </c>
      <c r="Q10" s="79">
        <f aca="true" t="shared" si="5" ref="Q10:Q41">IF(I10="",(DATEVALUE("10/1/2007")),VLOOKUP(I10,$A$10:$M$152,13))</f>
        <v>39356</v>
      </c>
      <c r="R10" s="79">
        <f aca="true" t="shared" si="6" ref="R10:R41">IF(J10="",(DATEVALUE("10/1/2007")),VLOOKUP(J10,$A$10:$M$152,13))</f>
        <v>39356</v>
      </c>
      <c r="S10" s="140"/>
      <c r="T10" s="221"/>
      <c r="U10" s="221"/>
      <c r="V10" s="221"/>
      <c r="W10" s="221"/>
      <c r="X10" s="222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311"/>
      <c r="AT10" s="312"/>
      <c r="AU10" s="68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</row>
    <row r="11" spans="1:96" s="67" customFormat="1" ht="14.25" customHeight="1">
      <c r="A11" s="139">
        <v>2</v>
      </c>
      <c r="B11" s="141"/>
      <c r="C11" s="140"/>
      <c r="D11" s="140"/>
      <c r="E11" s="140"/>
      <c r="F11" s="142"/>
      <c r="G11" s="145"/>
      <c r="H11" s="145"/>
      <c r="I11" s="145"/>
      <c r="J11" s="145"/>
      <c r="K11" s="144"/>
      <c r="L11" s="83">
        <f t="shared" si="0"/>
      </c>
      <c r="M11" s="84">
        <f t="shared" si="1"/>
      </c>
      <c r="N11" s="78">
        <f t="shared" si="2"/>
        <v>39356</v>
      </c>
      <c r="O11" s="79">
        <f t="shared" si="3"/>
        <v>39356</v>
      </c>
      <c r="P11" s="79">
        <f t="shared" si="4"/>
        <v>39356</v>
      </c>
      <c r="Q11" s="79">
        <f t="shared" si="5"/>
        <v>39356</v>
      </c>
      <c r="R11" s="79">
        <f t="shared" si="6"/>
        <v>39356</v>
      </c>
      <c r="S11" s="140"/>
      <c r="T11" s="221"/>
      <c r="U11" s="221"/>
      <c r="V11" s="221"/>
      <c r="W11" s="221"/>
      <c r="X11" s="222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311"/>
      <c r="AT11" s="312"/>
      <c r="AU11" s="68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</row>
    <row r="12" spans="1:96" s="67" customFormat="1" ht="15">
      <c r="A12" s="139">
        <v>3</v>
      </c>
      <c r="B12" s="140"/>
      <c r="C12" s="146" t="s">
        <v>62</v>
      </c>
      <c r="D12" s="140"/>
      <c r="E12" s="140"/>
      <c r="F12" s="142"/>
      <c r="G12" s="143"/>
      <c r="H12" s="143"/>
      <c r="I12" s="143"/>
      <c r="J12" s="143"/>
      <c r="K12" s="144"/>
      <c r="L12" s="83">
        <f t="shared" si="0"/>
      </c>
      <c r="M12" s="84">
        <f t="shared" si="1"/>
      </c>
      <c r="N12" s="78">
        <f t="shared" si="2"/>
        <v>39356</v>
      </c>
      <c r="O12" s="79">
        <f t="shared" si="3"/>
        <v>39356</v>
      </c>
      <c r="P12" s="79">
        <f t="shared" si="4"/>
        <v>39356</v>
      </c>
      <c r="Q12" s="79">
        <f t="shared" si="5"/>
        <v>39356</v>
      </c>
      <c r="R12" s="79">
        <f t="shared" si="6"/>
        <v>39356</v>
      </c>
      <c r="S12" s="224"/>
      <c r="T12" s="221"/>
      <c r="U12" s="221"/>
      <c r="V12" s="221"/>
      <c r="W12" s="221"/>
      <c r="X12" s="222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311"/>
      <c r="AT12" s="312"/>
      <c r="AU12" s="69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</row>
    <row r="13" spans="1:96" s="67" customFormat="1" ht="15">
      <c r="A13" s="139">
        <v>4</v>
      </c>
      <c r="B13" s="146"/>
      <c r="C13" s="140" t="s">
        <v>106</v>
      </c>
      <c r="D13" s="140"/>
      <c r="E13" s="140"/>
      <c r="F13" s="142"/>
      <c r="G13" s="143"/>
      <c r="H13" s="143"/>
      <c r="I13" s="143"/>
      <c r="J13" s="143"/>
      <c r="K13" s="144"/>
      <c r="L13" s="83">
        <f t="shared" si="0"/>
      </c>
      <c r="M13" s="84">
        <f t="shared" si="1"/>
      </c>
      <c r="N13" s="78">
        <f t="shared" si="2"/>
        <v>39356</v>
      </c>
      <c r="O13" s="79">
        <f t="shared" si="3"/>
        <v>39356</v>
      </c>
      <c r="P13" s="79">
        <f t="shared" si="4"/>
        <v>39356</v>
      </c>
      <c r="Q13" s="79">
        <f t="shared" si="5"/>
        <v>39356</v>
      </c>
      <c r="R13" s="79">
        <f t="shared" si="6"/>
        <v>39356</v>
      </c>
      <c r="S13" s="224"/>
      <c r="T13" s="221"/>
      <c r="U13" s="221"/>
      <c r="V13" s="221"/>
      <c r="W13" s="221"/>
      <c r="X13" s="222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311"/>
      <c r="AT13" s="312"/>
      <c r="AU13" s="69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</row>
    <row r="14" spans="1:96" s="67" customFormat="1" ht="15">
      <c r="A14" s="139">
        <v>5</v>
      </c>
      <c r="B14" s="146"/>
      <c r="C14" s="140" t="s">
        <v>80</v>
      </c>
      <c r="D14" s="140"/>
      <c r="E14" s="140"/>
      <c r="F14" s="142"/>
      <c r="G14" s="143"/>
      <c r="H14" s="143"/>
      <c r="I14" s="143"/>
      <c r="J14" s="143"/>
      <c r="K14" s="144"/>
      <c r="L14" s="83">
        <f t="shared" si="0"/>
      </c>
      <c r="M14" s="84">
        <f t="shared" si="1"/>
      </c>
      <c r="N14" s="78">
        <f t="shared" si="2"/>
        <v>39356</v>
      </c>
      <c r="O14" s="79">
        <f t="shared" si="3"/>
        <v>39356</v>
      </c>
      <c r="P14" s="79">
        <f t="shared" si="4"/>
        <v>39356</v>
      </c>
      <c r="Q14" s="79">
        <f t="shared" si="5"/>
        <v>39356</v>
      </c>
      <c r="R14" s="79">
        <f t="shared" si="6"/>
        <v>39356</v>
      </c>
      <c r="S14" s="224"/>
      <c r="T14" s="221"/>
      <c r="U14" s="221"/>
      <c r="V14" s="221"/>
      <c r="W14" s="221"/>
      <c r="X14" s="222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311"/>
      <c r="AT14" s="312"/>
      <c r="AU14" s="69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</row>
    <row r="15" spans="1:96" s="67" customFormat="1" ht="15">
      <c r="A15" s="139">
        <v>6</v>
      </c>
      <c r="B15" s="146"/>
      <c r="C15" s="147" t="s">
        <v>79</v>
      </c>
      <c r="D15" s="147"/>
      <c r="E15" s="147"/>
      <c r="F15" s="142"/>
      <c r="G15" s="145"/>
      <c r="H15" s="145"/>
      <c r="I15" s="145"/>
      <c r="J15" s="145"/>
      <c r="K15" s="144"/>
      <c r="L15" s="83">
        <f t="shared" si="0"/>
      </c>
      <c r="M15" s="84">
        <f t="shared" si="1"/>
      </c>
      <c r="N15" s="78">
        <f t="shared" si="2"/>
        <v>39356</v>
      </c>
      <c r="O15" s="79">
        <f t="shared" si="3"/>
        <v>39356</v>
      </c>
      <c r="P15" s="79">
        <f t="shared" si="4"/>
        <v>39356</v>
      </c>
      <c r="Q15" s="79">
        <f t="shared" si="5"/>
        <v>39356</v>
      </c>
      <c r="R15" s="79">
        <f t="shared" si="6"/>
        <v>39356</v>
      </c>
      <c r="S15" s="224"/>
      <c r="T15" s="221"/>
      <c r="U15" s="221"/>
      <c r="V15" s="221"/>
      <c r="W15" s="221"/>
      <c r="X15" s="222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311"/>
      <c r="AT15" s="312"/>
      <c r="AU15" s="69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</row>
    <row r="16" spans="1:96" s="67" customFormat="1" ht="15">
      <c r="A16" s="139">
        <v>7</v>
      </c>
      <c r="B16" s="146"/>
      <c r="C16" s="140" t="s">
        <v>63</v>
      </c>
      <c r="D16" s="140"/>
      <c r="E16" s="140"/>
      <c r="F16" s="142"/>
      <c r="G16" s="143"/>
      <c r="H16" s="143"/>
      <c r="I16" s="143"/>
      <c r="J16" s="143"/>
      <c r="K16" s="144"/>
      <c r="L16" s="83">
        <f t="shared" si="0"/>
      </c>
      <c r="M16" s="84">
        <f t="shared" si="1"/>
      </c>
      <c r="N16" s="78">
        <f t="shared" si="2"/>
        <v>39356</v>
      </c>
      <c r="O16" s="79">
        <f t="shared" si="3"/>
        <v>39356</v>
      </c>
      <c r="P16" s="79">
        <f t="shared" si="4"/>
        <v>39356</v>
      </c>
      <c r="Q16" s="79">
        <f t="shared" si="5"/>
        <v>39356</v>
      </c>
      <c r="R16" s="79">
        <f t="shared" si="6"/>
        <v>39356</v>
      </c>
      <c r="S16" s="224"/>
      <c r="T16" s="221"/>
      <c r="U16" s="221"/>
      <c r="V16" s="221"/>
      <c r="W16" s="221"/>
      <c r="X16" s="222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311"/>
      <c r="AT16" s="312"/>
      <c r="AU16" s="69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</row>
    <row r="17" spans="1:96" s="67" customFormat="1" ht="15">
      <c r="A17" s="139">
        <v>8</v>
      </c>
      <c r="B17" s="146"/>
      <c r="C17" s="140" t="s">
        <v>64</v>
      </c>
      <c r="D17" s="140"/>
      <c r="E17" s="140"/>
      <c r="F17" s="142"/>
      <c r="G17" s="143"/>
      <c r="H17" s="143"/>
      <c r="I17" s="143"/>
      <c r="J17" s="143"/>
      <c r="K17" s="144"/>
      <c r="L17" s="83">
        <f t="shared" si="0"/>
      </c>
      <c r="M17" s="84">
        <f t="shared" si="1"/>
      </c>
      <c r="N17" s="78">
        <f t="shared" si="2"/>
        <v>39356</v>
      </c>
      <c r="O17" s="79">
        <f t="shared" si="3"/>
        <v>39356</v>
      </c>
      <c r="P17" s="79">
        <f t="shared" si="4"/>
        <v>39356</v>
      </c>
      <c r="Q17" s="79">
        <f t="shared" si="5"/>
        <v>39356</v>
      </c>
      <c r="R17" s="79">
        <f t="shared" si="6"/>
        <v>39356</v>
      </c>
      <c r="S17" s="224"/>
      <c r="T17" s="221"/>
      <c r="U17" s="221"/>
      <c r="V17" s="221"/>
      <c r="W17" s="221"/>
      <c r="X17" s="222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311"/>
      <c r="AT17" s="312"/>
      <c r="AU17" s="69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</row>
    <row r="18" spans="1:96" s="67" customFormat="1" ht="15">
      <c r="A18" s="139">
        <v>9</v>
      </c>
      <c r="B18" s="146"/>
      <c r="C18" s="140" t="s">
        <v>65</v>
      </c>
      <c r="D18" s="140"/>
      <c r="E18" s="140"/>
      <c r="F18" s="142"/>
      <c r="G18" s="143"/>
      <c r="H18" s="143"/>
      <c r="I18" s="143"/>
      <c r="J18" s="143"/>
      <c r="K18" s="144"/>
      <c r="L18" s="83">
        <f t="shared" si="0"/>
      </c>
      <c r="M18" s="84">
        <f t="shared" si="1"/>
      </c>
      <c r="N18" s="78">
        <f t="shared" si="2"/>
        <v>39356</v>
      </c>
      <c r="O18" s="79">
        <f t="shared" si="3"/>
        <v>39356</v>
      </c>
      <c r="P18" s="79">
        <f t="shared" si="4"/>
        <v>39356</v>
      </c>
      <c r="Q18" s="79">
        <f t="shared" si="5"/>
        <v>39356</v>
      </c>
      <c r="R18" s="79">
        <f t="shared" si="6"/>
        <v>39356</v>
      </c>
      <c r="S18" s="224"/>
      <c r="T18" s="221"/>
      <c r="U18" s="221"/>
      <c r="V18" s="221"/>
      <c r="W18" s="221"/>
      <c r="X18" s="222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311"/>
      <c r="AT18" s="312"/>
      <c r="AU18" s="69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</row>
    <row r="19" spans="1:96" s="67" customFormat="1" ht="15">
      <c r="A19" s="139">
        <v>10</v>
      </c>
      <c r="B19" s="146"/>
      <c r="C19" s="140"/>
      <c r="D19" s="140"/>
      <c r="E19" s="140"/>
      <c r="F19" s="142"/>
      <c r="G19" s="145"/>
      <c r="H19" s="145"/>
      <c r="I19" s="145"/>
      <c r="J19" s="145"/>
      <c r="K19" s="144"/>
      <c r="L19" s="83">
        <f t="shared" si="0"/>
      </c>
      <c r="M19" s="84">
        <f t="shared" si="1"/>
      </c>
      <c r="N19" s="78">
        <f t="shared" si="2"/>
        <v>39356</v>
      </c>
      <c r="O19" s="79">
        <f t="shared" si="3"/>
        <v>39356</v>
      </c>
      <c r="P19" s="79">
        <f t="shared" si="4"/>
        <v>39356</v>
      </c>
      <c r="Q19" s="79">
        <f t="shared" si="5"/>
        <v>39356</v>
      </c>
      <c r="R19" s="79">
        <f t="shared" si="6"/>
        <v>39356</v>
      </c>
      <c r="S19" s="224"/>
      <c r="T19" s="221"/>
      <c r="U19" s="221"/>
      <c r="V19" s="221"/>
      <c r="W19" s="221"/>
      <c r="X19" s="222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311"/>
      <c r="AT19" s="312"/>
      <c r="AU19" s="69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</row>
    <row r="20" spans="1:96" s="67" customFormat="1" ht="15">
      <c r="A20" s="139">
        <v>11</v>
      </c>
      <c r="B20" s="140"/>
      <c r="C20" s="146" t="s">
        <v>66</v>
      </c>
      <c r="D20" s="140"/>
      <c r="E20" s="140"/>
      <c r="F20" s="142"/>
      <c r="G20" s="143"/>
      <c r="H20" s="143"/>
      <c r="I20" s="143"/>
      <c r="J20" s="143"/>
      <c r="K20" s="144"/>
      <c r="L20" s="83">
        <f t="shared" si="0"/>
      </c>
      <c r="M20" s="84">
        <f t="shared" si="1"/>
      </c>
      <c r="N20" s="78">
        <f t="shared" si="2"/>
        <v>39356</v>
      </c>
      <c r="O20" s="79">
        <f t="shared" si="3"/>
        <v>39356</v>
      </c>
      <c r="P20" s="79">
        <f t="shared" si="4"/>
        <v>39356</v>
      </c>
      <c r="Q20" s="79">
        <f t="shared" si="5"/>
        <v>39356</v>
      </c>
      <c r="R20" s="79">
        <f t="shared" si="6"/>
        <v>39356</v>
      </c>
      <c r="S20" s="224"/>
      <c r="T20" s="221"/>
      <c r="U20" s="221"/>
      <c r="V20" s="221"/>
      <c r="W20" s="221"/>
      <c r="X20" s="222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311"/>
      <c r="AT20" s="312"/>
      <c r="AU20" s="69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</row>
    <row r="21" spans="1:96" s="67" customFormat="1" ht="15">
      <c r="A21" s="139">
        <v>12</v>
      </c>
      <c r="B21" s="146"/>
      <c r="C21" s="140" t="s">
        <v>67</v>
      </c>
      <c r="D21" s="140"/>
      <c r="E21" s="140"/>
      <c r="F21" s="142"/>
      <c r="G21" s="143"/>
      <c r="H21" s="143"/>
      <c r="I21" s="143"/>
      <c r="J21" s="143"/>
      <c r="K21" s="144"/>
      <c r="L21" s="83">
        <f t="shared" si="0"/>
      </c>
      <c r="M21" s="84">
        <f t="shared" si="1"/>
      </c>
      <c r="N21" s="78">
        <f t="shared" si="2"/>
        <v>39356</v>
      </c>
      <c r="O21" s="79">
        <f t="shared" si="3"/>
        <v>39356</v>
      </c>
      <c r="P21" s="79">
        <f t="shared" si="4"/>
        <v>39356</v>
      </c>
      <c r="Q21" s="79">
        <f t="shared" si="5"/>
        <v>39356</v>
      </c>
      <c r="R21" s="79">
        <f t="shared" si="6"/>
        <v>39356</v>
      </c>
      <c r="S21" s="224"/>
      <c r="T21" s="221"/>
      <c r="U21" s="221"/>
      <c r="V21" s="221"/>
      <c r="W21" s="221"/>
      <c r="X21" s="222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311"/>
      <c r="AT21" s="312"/>
      <c r="AU21" s="69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</row>
    <row r="22" spans="1:96" s="67" customFormat="1" ht="15">
      <c r="A22" s="139">
        <v>13</v>
      </c>
      <c r="B22" s="146"/>
      <c r="C22" s="140" t="s">
        <v>68</v>
      </c>
      <c r="D22" s="140"/>
      <c r="E22" s="140"/>
      <c r="F22" s="142"/>
      <c r="G22" s="143"/>
      <c r="H22" s="143"/>
      <c r="I22" s="143"/>
      <c r="J22" s="143"/>
      <c r="K22" s="144"/>
      <c r="L22" s="83">
        <f t="shared" si="0"/>
      </c>
      <c r="M22" s="84">
        <f t="shared" si="1"/>
      </c>
      <c r="N22" s="78">
        <f t="shared" si="2"/>
        <v>39356</v>
      </c>
      <c r="O22" s="79">
        <f t="shared" si="3"/>
        <v>39356</v>
      </c>
      <c r="P22" s="79">
        <f t="shared" si="4"/>
        <v>39356</v>
      </c>
      <c r="Q22" s="79">
        <f t="shared" si="5"/>
        <v>39356</v>
      </c>
      <c r="R22" s="79">
        <f t="shared" si="6"/>
        <v>39356</v>
      </c>
      <c r="S22" s="224"/>
      <c r="T22" s="221"/>
      <c r="U22" s="221"/>
      <c r="V22" s="221"/>
      <c r="W22" s="221"/>
      <c r="X22" s="222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311"/>
      <c r="AT22" s="312"/>
      <c r="AU22" s="69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</row>
    <row r="23" spans="1:96" s="67" customFormat="1" ht="15">
      <c r="A23" s="139">
        <v>14</v>
      </c>
      <c r="B23" s="146"/>
      <c r="C23" s="140" t="s">
        <v>69</v>
      </c>
      <c r="D23" s="140"/>
      <c r="E23" s="140"/>
      <c r="F23" s="142"/>
      <c r="G23" s="145"/>
      <c r="H23" s="145"/>
      <c r="I23" s="145"/>
      <c r="J23" s="145"/>
      <c r="K23" s="144"/>
      <c r="L23" s="83">
        <f t="shared" si="0"/>
      </c>
      <c r="M23" s="84">
        <f t="shared" si="1"/>
      </c>
      <c r="N23" s="78">
        <f t="shared" si="2"/>
        <v>39356</v>
      </c>
      <c r="O23" s="79">
        <f t="shared" si="3"/>
        <v>39356</v>
      </c>
      <c r="P23" s="79">
        <f t="shared" si="4"/>
        <v>39356</v>
      </c>
      <c r="Q23" s="79">
        <f t="shared" si="5"/>
        <v>39356</v>
      </c>
      <c r="R23" s="79">
        <f t="shared" si="6"/>
        <v>39356</v>
      </c>
      <c r="S23" s="224"/>
      <c r="T23" s="221"/>
      <c r="U23" s="221"/>
      <c r="V23" s="221"/>
      <c r="W23" s="221"/>
      <c r="X23" s="222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311"/>
      <c r="AT23" s="312"/>
      <c r="AU23" s="69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</row>
    <row r="24" spans="1:96" s="67" customFormat="1" ht="15">
      <c r="A24" s="139">
        <v>15</v>
      </c>
      <c r="B24" s="146"/>
      <c r="C24" s="140" t="s">
        <v>70</v>
      </c>
      <c r="D24" s="140"/>
      <c r="E24" s="140"/>
      <c r="F24" s="142"/>
      <c r="G24" s="143"/>
      <c r="H24" s="143"/>
      <c r="I24" s="143"/>
      <c r="J24" s="143"/>
      <c r="K24" s="144"/>
      <c r="L24" s="83">
        <f t="shared" si="0"/>
      </c>
      <c r="M24" s="84">
        <f t="shared" si="1"/>
      </c>
      <c r="N24" s="78">
        <f t="shared" si="2"/>
        <v>39356</v>
      </c>
      <c r="O24" s="79">
        <f t="shared" si="3"/>
        <v>39356</v>
      </c>
      <c r="P24" s="79">
        <f t="shared" si="4"/>
        <v>39356</v>
      </c>
      <c r="Q24" s="79">
        <f t="shared" si="5"/>
        <v>39356</v>
      </c>
      <c r="R24" s="79">
        <f t="shared" si="6"/>
        <v>39356</v>
      </c>
      <c r="S24" s="224"/>
      <c r="T24" s="221"/>
      <c r="U24" s="221"/>
      <c r="V24" s="221"/>
      <c r="W24" s="221"/>
      <c r="X24" s="222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311"/>
      <c r="AT24" s="312"/>
      <c r="AU24" s="69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</row>
    <row r="25" spans="1:96" s="67" customFormat="1" ht="15">
      <c r="A25" s="139">
        <v>16</v>
      </c>
      <c r="B25" s="146"/>
      <c r="C25" s="140" t="s">
        <v>71</v>
      </c>
      <c r="D25" s="140"/>
      <c r="E25" s="140"/>
      <c r="F25" s="142"/>
      <c r="G25" s="143"/>
      <c r="H25" s="143"/>
      <c r="I25" s="143"/>
      <c r="J25" s="143"/>
      <c r="K25" s="144"/>
      <c r="L25" s="83">
        <f t="shared" si="0"/>
      </c>
      <c r="M25" s="84">
        <f t="shared" si="1"/>
      </c>
      <c r="N25" s="78">
        <f t="shared" si="2"/>
        <v>39356</v>
      </c>
      <c r="O25" s="79">
        <f t="shared" si="3"/>
        <v>39356</v>
      </c>
      <c r="P25" s="79">
        <f t="shared" si="4"/>
        <v>39356</v>
      </c>
      <c r="Q25" s="79">
        <f t="shared" si="5"/>
        <v>39356</v>
      </c>
      <c r="R25" s="79">
        <f t="shared" si="6"/>
        <v>39356</v>
      </c>
      <c r="S25" s="224"/>
      <c r="T25" s="221"/>
      <c r="U25" s="221"/>
      <c r="V25" s="221"/>
      <c r="W25" s="221"/>
      <c r="X25" s="222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311"/>
      <c r="AT25" s="312"/>
      <c r="AU25" s="69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</row>
    <row r="26" spans="1:96" s="67" customFormat="1" ht="15">
      <c r="A26" s="139">
        <v>17</v>
      </c>
      <c r="B26" s="146"/>
      <c r="C26" s="140" t="s">
        <v>75</v>
      </c>
      <c r="D26" s="140"/>
      <c r="E26" s="140"/>
      <c r="F26" s="142"/>
      <c r="G26" s="143"/>
      <c r="H26" s="143"/>
      <c r="I26" s="143"/>
      <c r="J26" s="143"/>
      <c r="K26" s="144"/>
      <c r="L26" s="83">
        <f t="shared" si="0"/>
      </c>
      <c r="M26" s="84">
        <f t="shared" si="1"/>
      </c>
      <c r="N26" s="78">
        <f t="shared" si="2"/>
        <v>39356</v>
      </c>
      <c r="O26" s="79">
        <f t="shared" si="3"/>
        <v>39356</v>
      </c>
      <c r="P26" s="79">
        <f t="shared" si="4"/>
        <v>39356</v>
      </c>
      <c r="Q26" s="79">
        <f t="shared" si="5"/>
        <v>39356</v>
      </c>
      <c r="R26" s="79">
        <f t="shared" si="6"/>
        <v>39356</v>
      </c>
      <c r="S26" s="224"/>
      <c r="T26" s="221"/>
      <c r="U26" s="221"/>
      <c r="V26" s="221"/>
      <c r="W26" s="221"/>
      <c r="X26" s="222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311"/>
      <c r="AT26" s="312"/>
      <c r="AU26" s="69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</row>
    <row r="27" spans="1:96" s="67" customFormat="1" ht="15">
      <c r="A27" s="139">
        <v>18</v>
      </c>
      <c r="B27" s="146"/>
      <c r="C27" s="140" t="s">
        <v>74</v>
      </c>
      <c r="D27" s="140"/>
      <c r="E27" s="140"/>
      <c r="F27" s="142"/>
      <c r="G27" s="143"/>
      <c r="H27" s="143"/>
      <c r="I27" s="143"/>
      <c r="J27" s="143"/>
      <c r="K27" s="144"/>
      <c r="L27" s="83">
        <f t="shared" si="0"/>
      </c>
      <c r="M27" s="84">
        <f t="shared" si="1"/>
      </c>
      <c r="N27" s="78">
        <f t="shared" si="2"/>
        <v>39356</v>
      </c>
      <c r="O27" s="79">
        <f t="shared" si="3"/>
        <v>39356</v>
      </c>
      <c r="P27" s="79">
        <f t="shared" si="4"/>
        <v>39356</v>
      </c>
      <c r="Q27" s="79">
        <f t="shared" si="5"/>
        <v>39356</v>
      </c>
      <c r="R27" s="79">
        <f t="shared" si="6"/>
        <v>39356</v>
      </c>
      <c r="S27" s="224"/>
      <c r="T27" s="221"/>
      <c r="U27" s="221"/>
      <c r="V27" s="221"/>
      <c r="W27" s="221"/>
      <c r="X27" s="222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311"/>
      <c r="AT27" s="312"/>
      <c r="AU27" s="69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  <c r="CR27" s="297"/>
    </row>
    <row r="28" spans="1:96" s="67" customFormat="1" ht="15">
      <c r="A28" s="139">
        <v>19</v>
      </c>
      <c r="B28" s="146"/>
      <c r="C28" s="140" t="s">
        <v>72</v>
      </c>
      <c r="D28" s="140"/>
      <c r="E28" s="140"/>
      <c r="F28" s="142"/>
      <c r="G28" s="143"/>
      <c r="H28" s="143"/>
      <c r="I28" s="143"/>
      <c r="J28" s="143"/>
      <c r="K28" s="144"/>
      <c r="L28" s="83">
        <f t="shared" si="0"/>
      </c>
      <c r="M28" s="84">
        <f t="shared" si="1"/>
      </c>
      <c r="N28" s="78">
        <f t="shared" si="2"/>
        <v>39356</v>
      </c>
      <c r="O28" s="79">
        <f t="shared" si="3"/>
        <v>39356</v>
      </c>
      <c r="P28" s="79">
        <f t="shared" si="4"/>
        <v>39356</v>
      </c>
      <c r="Q28" s="79">
        <f t="shared" si="5"/>
        <v>39356</v>
      </c>
      <c r="R28" s="79">
        <f t="shared" si="6"/>
        <v>39356</v>
      </c>
      <c r="S28" s="224"/>
      <c r="T28" s="221"/>
      <c r="U28" s="221"/>
      <c r="V28" s="221"/>
      <c r="W28" s="221"/>
      <c r="X28" s="222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311"/>
      <c r="AT28" s="312"/>
      <c r="AU28" s="69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</row>
    <row r="29" spans="1:96" s="67" customFormat="1" ht="15">
      <c r="A29" s="139">
        <v>20</v>
      </c>
      <c r="B29" s="146"/>
      <c r="C29" s="140"/>
      <c r="D29" s="140"/>
      <c r="E29" s="140"/>
      <c r="F29" s="142"/>
      <c r="G29" s="143"/>
      <c r="H29" s="143"/>
      <c r="I29" s="143"/>
      <c r="J29" s="143"/>
      <c r="K29" s="144"/>
      <c r="L29" s="83">
        <f t="shared" si="0"/>
      </c>
      <c r="M29" s="84">
        <f t="shared" si="1"/>
      </c>
      <c r="N29" s="78">
        <f t="shared" si="2"/>
        <v>39356</v>
      </c>
      <c r="O29" s="79">
        <f t="shared" si="3"/>
        <v>39356</v>
      </c>
      <c r="P29" s="79">
        <f t="shared" si="4"/>
        <v>39356</v>
      </c>
      <c r="Q29" s="79">
        <f t="shared" si="5"/>
        <v>39356</v>
      </c>
      <c r="R29" s="79">
        <f t="shared" si="6"/>
        <v>39356</v>
      </c>
      <c r="S29" s="224"/>
      <c r="T29" s="221"/>
      <c r="U29" s="221"/>
      <c r="V29" s="221"/>
      <c r="W29" s="221"/>
      <c r="X29" s="222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311"/>
      <c r="AT29" s="312"/>
      <c r="AU29" s="69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</row>
    <row r="30" spans="1:96" s="67" customFormat="1" ht="15">
      <c r="A30" s="139">
        <v>21</v>
      </c>
      <c r="B30" s="140"/>
      <c r="C30" s="146" t="s">
        <v>73</v>
      </c>
      <c r="D30" s="140"/>
      <c r="E30" s="140"/>
      <c r="F30" s="142"/>
      <c r="G30" s="143"/>
      <c r="H30" s="143"/>
      <c r="I30" s="143"/>
      <c r="J30" s="143"/>
      <c r="K30" s="144"/>
      <c r="L30" s="83">
        <f t="shared" si="0"/>
      </c>
      <c r="M30" s="84">
        <f t="shared" si="1"/>
      </c>
      <c r="N30" s="78">
        <f t="shared" si="2"/>
        <v>39356</v>
      </c>
      <c r="O30" s="79">
        <f t="shared" si="3"/>
        <v>39356</v>
      </c>
      <c r="P30" s="79">
        <f t="shared" si="4"/>
        <v>39356</v>
      </c>
      <c r="Q30" s="79">
        <f t="shared" si="5"/>
        <v>39356</v>
      </c>
      <c r="R30" s="79">
        <f t="shared" si="6"/>
        <v>39356</v>
      </c>
      <c r="S30" s="224"/>
      <c r="T30" s="221"/>
      <c r="U30" s="221"/>
      <c r="V30" s="221"/>
      <c r="W30" s="221"/>
      <c r="X30" s="222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311"/>
      <c r="AT30" s="312"/>
      <c r="AU30" s="69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7"/>
    </row>
    <row r="31" spans="1:96" s="67" customFormat="1" ht="15">
      <c r="A31" s="139">
        <v>22</v>
      </c>
      <c r="B31" s="146"/>
      <c r="C31" s="140" t="s">
        <v>76</v>
      </c>
      <c r="D31" s="140"/>
      <c r="E31" s="140"/>
      <c r="F31" s="142"/>
      <c r="G31" s="143"/>
      <c r="H31" s="143"/>
      <c r="I31" s="143"/>
      <c r="J31" s="143"/>
      <c r="K31" s="144"/>
      <c r="L31" s="83">
        <f t="shared" si="0"/>
      </c>
      <c r="M31" s="84">
        <f t="shared" si="1"/>
      </c>
      <c r="N31" s="78">
        <f t="shared" si="2"/>
        <v>39356</v>
      </c>
      <c r="O31" s="79">
        <f t="shared" si="3"/>
        <v>39356</v>
      </c>
      <c r="P31" s="79">
        <f t="shared" si="4"/>
        <v>39356</v>
      </c>
      <c r="Q31" s="79">
        <f t="shared" si="5"/>
        <v>39356</v>
      </c>
      <c r="R31" s="79">
        <f t="shared" si="6"/>
        <v>39356</v>
      </c>
      <c r="S31" s="224"/>
      <c r="T31" s="221"/>
      <c r="U31" s="221"/>
      <c r="V31" s="221"/>
      <c r="W31" s="221"/>
      <c r="X31" s="222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311"/>
      <c r="AT31" s="312"/>
      <c r="AU31" s="69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</row>
    <row r="32" spans="1:96" s="67" customFormat="1" ht="15">
      <c r="A32" s="139">
        <v>23</v>
      </c>
      <c r="B32" s="146"/>
      <c r="C32" s="140" t="s">
        <v>75</v>
      </c>
      <c r="D32" s="140"/>
      <c r="E32" s="140"/>
      <c r="F32" s="142"/>
      <c r="G32" s="143"/>
      <c r="H32" s="143"/>
      <c r="I32" s="143"/>
      <c r="J32" s="143"/>
      <c r="K32" s="144"/>
      <c r="L32" s="83">
        <f t="shared" si="0"/>
      </c>
      <c r="M32" s="84">
        <f t="shared" si="1"/>
      </c>
      <c r="N32" s="78">
        <f t="shared" si="2"/>
        <v>39356</v>
      </c>
      <c r="O32" s="79">
        <f t="shared" si="3"/>
        <v>39356</v>
      </c>
      <c r="P32" s="79">
        <f t="shared" si="4"/>
        <v>39356</v>
      </c>
      <c r="Q32" s="79">
        <f t="shared" si="5"/>
        <v>39356</v>
      </c>
      <c r="R32" s="79">
        <f t="shared" si="6"/>
        <v>39356</v>
      </c>
      <c r="S32" s="224"/>
      <c r="T32" s="221"/>
      <c r="U32" s="221"/>
      <c r="V32" s="221"/>
      <c r="W32" s="221"/>
      <c r="X32" s="222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311"/>
      <c r="AT32" s="312"/>
      <c r="AU32" s="69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</row>
    <row r="33" spans="1:96" s="67" customFormat="1" ht="15">
      <c r="A33" s="139">
        <v>24</v>
      </c>
      <c r="B33" s="146"/>
      <c r="C33" s="140" t="s">
        <v>77</v>
      </c>
      <c r="D33" s="140"/>
      <c r="E33" s="140"/>
      <c r="F33" s="142"/>
      <c r="G33" s="143"/>
      <c r="H33" s="143"/>
      <c r="I33" s="143"/>
      <c r="J33" s="143"/>
      <c r="K33" s="144"/>
      <c r="L33" s="83">
        <f t="shared" si="0"/>
      </c>
      <c r="M33" s="84">
        <f t="shared" si="1"/>
      </c>
      <c r="N33" s="78">
        <f t="shared" si="2"/>
        <v>39356</v>
      </c>
      <c r="O33" s="79">
        <f t="shared" si="3"/>
        <v>39356</v>
      </c>
      <c r="P33" s="79">
        <f t="shared" si="4"/>
        <v>39356</v>
      </c>
      <c r="Q33" s="79">
        <f t="shared" si="5"/>
        <v>39356</v>
      </c>
      <c r="R33" s="79">
        <f t="shared" si="6"/>
        <v>39356</v>
      </c>
      <c r="S33" s="224"/>
      <c r="T33" s="221"/>
      <c r="U33" s="221"/>
      <c r="V33" s="221"/>
      <c r="W33" s="221"/>
      <c r="X33" s="222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311"/>
      <c r="AT33" s="312"/>
      <c r="AU33" s="69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</row>
    <row r="34" spans="1:96" s="67" customFormat="1" ht="15">
      <c r="A34" s="139">
        <v>25</v>
      </c>
      <c r="B34" s="146"/>
      <c r="C34" s="140" t="s">
        <v>71</v>
      </c>
      <c r="D34" s="140"/>
      <c r="E34" s="140"/>
      <c r="F34" s="142"/>
      <c r="G34" s="143"/>
      <c r="H34" s="143"/>
      <c r="I34" s="143"/>
      <c r="J34" s="143"/>
      <c r="K34" s="144"/>
      <c r="L34" s="83">
        <f t="shared" si="0"/>
      </c>
      <c r="M34" s="84">
        <f t="shared" si="1"/>
      </c>
      <c r="N34" s="78">
        <f t="shared" si="2"/>
        <v>39356</v>
      </c>
      <c r="O34" s="79">
        <f t="shared" si="3"/>
        <v>39356</v>
      </c>
      <c r="P34" s="79">
        <f t="shared" si="4"/>
        <v>39356</v>
      </c>
      <c r="Q34" s="79">
        <f t="shared" si="5"/>
        <v>39356</v>
      </c>
      <c r="R34" s="79">
        <f t="shared" si="6"/>
        <v>39356</v>
      </c>
      <c r="S34" s="224"/>
      <c r="T34" s="221"/>
      <c r="U34" s="221"/>
      <c r="V34" s="221"/>
      <c r="W34" s="221"/>
      <c r="X34" s="222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311"/>
      <c r="AT34" s="312"/>
      <c r="AU34" s="69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7"/>
      <c r="CR34" s="297"/>
    </row>
    <row r="35" spans="1:96" s="67" customFormat="1" ht="15">
      <c r="A35" s="139">
        <v>26</v>
      </c>
      <c r="B35" s="146"/>
      <c r="C35" s="140" t="s">
        <v>78</v>
      </c>
      <c r="D35" s="140"/>
      <c r="E35" s="140"/>
      <c r="F35" s="142"/>
      <c r="G35" s="143"/>
      <c r="H35" s="143"/>
      <c r="I35" s="143"/>
      <c r="J35" s="143"/>
      <c r="K35" s="144"/>
      <c r="L35" s="83">
        <f t="shared" si="0"/>
      </c>
      <c r="M35" s="84">
        <f t="shared" si="1"/>
      </c>
      <c r="N35" s="78">
        <f t="shared" si="2"/>
        <v>39356</v>
      </c>
      <c r="O35" s="79">
        <f t="shared" si="3"/>
        <v>39356</v>
      </c>
      <c r="P35" s="79">
        <f t="shared" si="4"/>
        <v>39356</v>
      </c>
      <c r="Q35" s="79">
        <f t="shared" si="5"/>
        <v>39356</v>
      </c>
      <c r="R35" s="79">
        <f t="shared" si="6"/>
        <v>39356</v>
      </c>
      <c r="S35" s="224"/>
      <c r="T35" s="221"/>
      <c r="U35" s="221"/>
      <c r="V35" s="221"/>
      <c r="W35" s="221"/>
      <c r="X35" s="222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311"/>
      <c r="AT35" s="312"/>
      <c r="AU35" s="69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</row>
    <row r="36" spans="1:96" s="67" customFormat="1" ht="15">
      <c r="A36" s="139">
        <v>27</v>
      </c>
      <c r="B36" s="146"/>
      <c r="C36" s="140" t="s">
        <v>81</v>
      </c>
      <c r="D36" s="140"/>
      <c r="E36" s="140"/>
      <c r="F36" s="142"/>
      <c r="G36" s="143"/>
      <c r="H36" s="143"/>
      <c r="I36" s="143"/>
      <c r="J36" s="143"/>
      <c r="K36" s="144"/>
      <c r="L36" s="83">
        <f t="shared" si="0"/>
      </c>
      <c r="M36" s="84">
        <f t="shared" si="1"/>
      </c>
      <c r="N36" s="78">
        <f t="shared" si="2"/>
        <v>39356</v>
      </c>
      <c r="O36" s="79">
        <f t="shared" si="3"/>
        <v>39356</v>
      </c>
      <c r="P36" s="79">
        <f t="shared" si="4"/>
        <v>39356</v>
      </c>
      <c r="Q36" s="79">
        <f t="shared" si="5"/>
        <v>39356</v>
      </c>
      <c r="R36" s="79">
        <f t="shared" si="6"/>
        <v>39356</v>
      </c>
      <c r="S36" s="224"/>
      <c r="T36" s="221"/>
      <c r="U36" s="221"/>
      <c r="V36" s="221"/>
      <c r="W36" s="221"/>
      <c r="X36" s="222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311"/>
      <c r="AT36" s="312"/>
      <c r="AU36" s="69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7"/>
    </row>
    <row r="37" spans="1:96" s="67" customFormat="1" ht="15">
      <c r="A37" s="139">
        <v>28</v>
      </c>
      <c r="B37" s="146"/>
      <c r="C37" s="140" t="s">
        <v>82</v>
      </c>
      <c r="D37" s="140"/>
      <c r="E37" s="140"/>
      <c r="F37" s="142"/>
      <c r="G37" s="143"/>
      <c r="H37" s="143"/>
      <c r="I37" s="143"/>
      <c r="J37" s="143"/>
      <c r="K37" s="144"/>
      <c r="L37" s="83">
        <f t="shared" si="0"/>
      </c>
      <c r="M37" s="84">
        <f t="shared" si="1"/>
      </c>
      <c r="N37" s="78">
        <f t="shared" si="2"/>
        <v>39356</v>
      </c>
      <c r="O37" s="79">
        <f t="shared" si="3"/>
        <v>39356</v>
      </c>
      <c r="P37" s="79">
        <f t="shared" si="4"/>
        <v>39356</v>
      </c>
      <c r="Q37" s="79">
        <f t="shared" si="5"/>
        <v>39356</v>
      </c>
      <c r="R37" s="79">
        <f t="shared" si="6"/>
        <v>39356</v>
      </c>
      <c r="S37" s="224"/>
      <c r="T37" s="221"/>
      <c r="U37" s="221"/>
      <c r="V37" s="221"/>
      <c r="W37" s="221"/>
      <c r="X37" s="222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311"/>
      <c r="AT37" s="312"/>
      <c r="AU37" s="69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7"/>
      <c r="CH37" s="297"/>
      <c r="CI37" s="297"/>
      <c r="CJ37" s="297"/>
      <c r="CK37" s="297"/>
      <c r="CL37" s="297"/>
      <c r="CM37" s="297"/>
      <c r="CN37" s="297"/>
      <c r="CO37" s="297"/>
      <c r="CP37" s="297"/>
      <c r="CQ37" s="297"/>
      <c r="CR37" s="297"/>
    </row>
    <row r="38" spans="1:96" s="67" customFormat="1" ht="15">
      <c r="A38" s="139">
        <v>29</v>
      </c>
      <c r="B38" s="146"/>
      <c r="C38" s="140"/>
      <c r="D38" s="140"/>
      <c r="E38" s="140"/>
      <c r="F38" s="142"/>
      <c r="G38" s="143"/>
      <c r="H38" s="143"/>
      <c r="I38" s="143"/>
      <c r="J38" s="143"/>
      <c r="K38" s="144"/>
      <c r="L38" s="83">
        <f t="shared" si="0"/>
      </c>
      <c r="M38" s="84">
        <f t="shared" si="1"/>
      </c>
      <c r="N38" s="78">
        <f t="shared" si="2"/>
        <v>39356</v>
      </c>
      <c r="O38" s="79">
        <f t="shared" si="3"/>
        <v>39356</v>
      </c>
      <c r="P38" s="79">
        <f t="shared" si="4"/>
        <v>39356</v>
      </c>
      <c r="Q38" s="79">
        <f t="shared" si="5"/>
        <v>39356</v>
      </c>
      <c r="R38" s="79">
        <f t="shared" si="6"/>
        <v>39356</v>
      </c>
      <c r="S38" s="224"/>
      <c r="T38" s="221"/>
      <c r="U38" s="221"/>
      <c r="V38" s="221"/>
      <c r="W38" s="221"/>
      <c r="X38" s="222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311"/>
      <c r="AT38" s="312"/>
      <c r="AU38" s="69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7"/>
      <c r="CH38" s="297"/>
      <c r="CI38" s="297"/>
      <c r="CJ38" s="297"/>
      <c r="CK38" s="297"/>
      <c r="CL38" s="297"/>
      <c r="CM38" s="297"/>
      <c r="CN38" s="297"/>
      <c r="CO38" s="297"/>
      <c r="CP38" s="297"/>
      <c r="CQ38" s="297"/>
      <c r="CR38" s="297"/>
    </row>
    <row r="39" spans="1:96" s="67" customFormat="1" ht="15">
      <c r="A39" s="139">
        <v>30</v>
      </c>
      <c r="B39" s="140"/>
      <c r="C39" s="146" t="s">
        <v>84</v>
      </c>
      <c r="D39" s="140"/>
      <c r="E39" s="140"/>
      <c r="F39" s="142"/>
      <c r="G39" s="143"/>
      <c r="H39" s="143"/>
      <c r="I39" s="143"/>
      <c r="J39" s="143"/>
      <c r="K39" s="144"/>
      <c r="L39" s="83">
        <f t="shared" si="0"/>
      </c>
      <c r="M39" s="84">
        <f t="shared" si="1"/>
      </c>
      <c r="N39" s="78">
        <f t="shared" si="2"/>
        <v>39356</v>
      </c>
      <c r="O39" s="79">
        <f t="shared" si="3"/>
        <v>39356</v>
      </c>
      <c r="P39" s="79">
        <f t="shared" si="4"/>
        <v>39356</v>
      </c>
      <c r="Q39" s="79">
        <f t="shared" si="5"/>
        <v>39356</v>
      </c>
      <c r="R39" s="79">
        <f t="shared" si="6"/>
        <v>39356</v>
      </c>
      <c r="S39" s="224"/>
      <c r="T39" s="221"/>
      <c r="U39" s="221"/>
      <c r="V39" s="221"/>
      <c r="W39" s="221"/>
      <c r="X39" s="222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311"/>
      <c r="AT39" s="312"/>
      <c r="AU39" s="69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</row>
    <row r="40" spans="1:96" s="67" customFormat="1" ht="15">
      <c r="A40" s="139">
        <v>31</v>
      </c>
      <c r="B40" s="146"/>
      <c r="C40" s="140" t="s">
        <v>89</v>
      </c>
      <c r="D40" s="140"/>
      <c r="E40" s="140"/>
      <c r="F40" s="142"/>
      <c r="G40" s="143"/>
      <c r="H40" s="143"/>
      <c r="I40" s="143"/>
      <c r="J40" s="143"/>
      <c r="K40" s="144"/>
      <c r="L40" s="83">
        <f t="shared" si="0"/>
      </c>
      <c r="M40" s="84">
        <f t="shared" si="1"/>
      </c>
      <c r="N40" s="78">
        <f t="shared" si="2"/>
        <v>39356</v>
      </c>
      <c r="O40" s="79">
        <f t="shared" si="3"/>
        <v>39356</v>
      </c>
      <c r="P40" s="79">
        <f t="shared" si="4"/>
        <v>39356</v>
      </c>
      <c r="Q40" s="79">
        <f t="shared" si="5"/>
        <v>39356</v>
      </c>
      <c r="R40" s="79">
        <f t="shared" si="6"/>
        <v>39356</v>
      </c>
      <c r="S40" s="224"/>
      <c r="T40" s="221"/>
      <c r="U40" s="221"/>
      <c r="V40" s="221"/>
      <c r="W40" s="221"/>
      <c r="X40" s="222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311"/>
      <c r="AT40" s="312"/>
      <c r="AU40" s="69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</row>
    <row r="41" spans="1:96" s="67" customFormat="1" ht="15">
      <c r="A41" s="139">
        <v>32</v>
      </c>
      <c r="B41" s="146"/>
      <c r="C41" s="140"/>
      <c r="D41" s="140" t="s">
        <v>85</v>
      </c>
      <c r="E41" s="140"/>
      <c r="F41" s="142"/>
      <c r="G41" s="143"/>
      <c r="H41" s="143"/>
      <c r="I41" s="143"/>
      <c r="J41" s="143"/>
      <c r="K41" s="144"/>
      <c r="L41" s="83">
        <f t="shared" si="0"/>
      </c>
      <c r="M41" s="84">
        <f t="shared" si="1"/>
      </c>
      <c r="N41" s="78">
        <f t="shared" si="2"/>
        <v>39356</v>
      </c>
      <c r="O41" s="79">
        <f t="shared" si="3"/>
        <v>39356</v>
      </c>
      <c r="P41" s="79">
        <f t="shared" si="4"/>
        <v>39356</v>
      </c>
      <c r="Q41" s="79">
        <f t="shared" si="5"/>
        <v>39356</v>
      </c>
      <c r="R41" s="79">
        <f t="shared" si="6"/>
        <v>39356</v>
      </c>
      <c r="S41" s="224"/>
      <c r="T41" s="221"/>
      <c r="U41" s="221"/>
      <c r="V41" s="221"/>
      <c r="W41" s="221"/>
      <c r="X41" s="222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311"/>
      <c r="AT41" s="312"/>
      <c r="AU41" s="69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7"/>
      <c r="CH41" s="297"/>
      <c r="CI41" s="297"/>
      <c r="CJ41" s="297"/>
      <c r="CK41" s="297"/>
      <c r="CL41" s="297"/>
      <c r="CM41" s="297"/>
      <c r="CN41" s="297"/>
      <c r="CO41" s="297"/>
      <c r="CP41" s="297"/>
      <c r="CQ41" s="297"/>
      <c r="CR41" s="297"/>
    </row>
    <row r="42" spans="1:96" s="67" customFormat="1" ht="15">
      <c r="A42" s="139">
        <v>33</v>
      </c>
      <c r="B42" s="146"/>
      <c r="C42" s="140"/>
      <c r="D42" s="140" t="s">
        <v>86</v>
      </c>
      <c r="E42" s="140"/>
      <c r="F42" s="142"/>
      <c r="G42" s="143"/>
      <c r="H42" s="143"/>
      <c r="I42" s="143"/>
      <c r="J42" s="143"/>
      <c r="K42" s="144"/>
      <c r="L42" s="83">
        <f aca="true" t="shared" si="7" ref="L42:L73">IF(F42="","",MAX(N42:R42))</f>
      </c>
      <c r="M42" s="84">
        <f aca="true" t="shared" si="8" ref="M42:M73">IF(F42="","",+L42+(F42*7/5))</f>
      </c>
      <c r="N42" s="78">
        <f aca="true" t="shared" si="9" ref="N42:N73">IF(K42="",(DATEVALUE("10/1/2007")),K42)</f>
        <v>39356</v>
      </c>
      <c r="O42" s="79">
        <f aca="true" t="shared" si="10" ref="O42:O73">IF(G42="",(DATEVALUE("10/1/2007")),VLOOKUP(G42,$A$10:$M$152,13))</f>
        <v>39356</v>
      </c>
      <c r="P42" s="79">
        <f aca="true" t="shared" si="11" ref="P42:P73">IF(H42="",(DATEVALUE("10/1/2007")),VLOOKUP(H42,$A$10:$M$152,13))</f>
        <v>39356</v>
      </c>
      <c r="Q42" s="79">
        <f aca="true" t="shared" si="12" ref="Q42:Q73">IF(I42="",(DATEVALUE("10/1/2007")),VLOOKUP(I42,$A$10:$M$152,13))</f>
        <v>39356</v>
      </c>
      <c r="R42" s="79">
        <f aca="true" t="shared" si="13" ref="R42:R73">IF(J42="",(DATEVALUE("10/1/2007")),VLOOKUP(J42,$A$10:$M$152,13))</f>
        <v>39356</v>
      </c>
      <c r="S42" s="224"/>
      <c r="T42" s="221"/>
      <c r="U42" s="221"/>
      <c r="V42" s="221"/>
      <c r="W42" s="221"/>
      <c r="X42" s="222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311"/>
      <c r="AT42" s="312"/>
      <c r="AU42" s="69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</row>
    <row r="43" spans="1:96" s="67" customFormat="1" ht="15">
      <c r="A43" s="139">
        <v>34</v>
      </c>
      <c r="B43" s="146"/>
      <c r="C43" s="140"/>
      <c r="D43" s="148" t="s">
        <v>110</v>
      </c>
      <c r="E43" s="148"/>
      <c r="F43" s="142"/>
      <c r="G43" s="143"/>
      <c r="H43" s="143"/>
      <c r="I43" s="143"/>
      <c r="J43" s="143"/>
      <c r="K43" s="144"/>
      <c r="L43" s="83">
        <f t="shared" si="7"/>
      </c>
      <c r="M43" s="84">
        <f t="shared" si="8"/>
      </c>
      <c r="N43" s="78">
        <f t="shared" si="9"/>
        <v>39356</v>
      </c>
      <c r="O43" s="79">
        <f t="shared" si="10"/>
        <v>39356</v>
      </c>
      <c r="P43" s="79">
        <f t="shared" si="11"/>
        <v>39356</v>
      </c>
      <c r="Q43" s="79">
        <f t="shared" si="12"/>
        <v>39356</v>
      </c>
      <c r="R43" s="79">
        <f t="shared" si="13"/>
        <v>39356</v>
      </c>
      <c r="S43" s="224"/>
      <c r="T43" s="221"/>
      <c r="U43" s="221"/>
      <c r="V43" s="221"/>
      <c r="W43" s="221"/>
      <c r="X43" s="222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311"/>
      <c r="AT43" s="312"/>
      <c r="AU43" s="69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</row>
    <row r="44" spans="1:96" s="67" customFormat="1" ht="15">
      <c r="A44" s="139">
        <v>35</v>
      </c>
      <c r="B44" s="146"/>
      <c r="C44" s="140"/>
      <c r="D44" s="140" t="s">
        <v>87</v>
      </c>
      <c r="E44" s="140"/>
      <c r="F44" s="142"/>
      <c r="G44" s="143"/>
      <c r="H44" s="143"/>
      <c r="I44" s="143"/>
      <c r="J44" s="143"/>
      <c r="K44" s="144"/>
      <c r="L44" s="83">
        <f t="shared" si="7"/>
      </c>
      <c r="M44" s="84">
        <f t="shared" si="8"/>
      </c>
      <c r="N44" s="78">
        <f t="shared" si="9"/>
        <v>39356</v>
      </c>
      <c r="O44" s="79">
        <f t="shared" si="10"/>
        <v>39356</v>
      </c>
      <c r="P44" s="79">
        <f t="shared" si="11"/>
        <v>39356</v>
      </c>
      <c r="Q44" s="79">
        <f t="shared" si="12"/>
        <v>39356</v>
      </c>
      <c r="R44" s="79">
        <f t="shared" si="13"/>
        <v>39356</v>
      </c>
      <c r="S44" s="224"/>
      <c r="T44" s="221"/>
      <c r="U44" s="221"/>
      <c r="V44" s="221"/>
      <c r="W44" s="221"/>
      <c r="X44" s="222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311"/>
      <c r="AT44" s="312"/>
      <c r="AU44" s="69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</row>
    <row r="45" spans="1:96" s="67" customFormat="1" ht="15">
      <c r="A45" s="139">
        <v>36</v>
      </c>
      <c r="B45" s="146"/>
      <c r="C45" s="140"/>
      <c r="D45" s="140" t="s">
        <v>88</v>
      </c>
      <c r="E45" s="140"/>
      <c r="F45" s="142"/>
      <c r="G45" s="143"/>
      <c r="H45" s="143"/>
      <c r="I45" s="143"/>
      <c r="J45" s="143"/>
      <c r="K45" s="144"/>
      <c r="L45" s="83">
        <f t="shared" si="7"/>
      </c>
      <c r="M45" s="84">
        <f t="shared" si="8"/>
      </c>
      <c r="N45" s="78">
        <f t="shared" si="9"/>
        <v>39356</v>
      </c>
      <c r="O45" s="79">
        <f t="shared" si="10"/>
        <v>39356</v>
      </c>
      <c r="P45" s="79">
        <f t="shared" si="11"/>
        <v>39356</v>
      </c>
      <c r="Q45" s="79">
        <f t="shared" si="12"/>
        <v>39356</v>
      </c>
      <c r="R45" s="79">
        <f t="shared" si="13"/>
        <v>39356</v>
      </c>
      <c r="S45" s="224"/>
      <c r="T45" s="221"/>
      <c r="U45" s="221"/>
      <c r="V45" s="221"/>
      <c r="W45" s="221"/>
      <c r="X45" s="222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311"/>
      <c r="AT45" s="312"/>
      <c r="AU45" s="69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</row>
    <row r="46" spans="1:96" s="67" customFormat="1" ht="15">
      <c r="A46" s="139">
        <v>37</v>
      </c>
      <c r="B46" s="146"/>
      <c r="C46" s="140" t="s">
        <v>90</v>
      </c>
      <c r="D46" s="140"/>
      <c r="E46" s="140"/>
      <c r="F46" s="142"/>
      <c r="G46" s="143"/>
      <c r="H46" s="143"/>
      <c r="I46" s="143"/>
      <c r="J46" s="143"/>
      <c r="K46" s="144"/>
      <c r="L46" s="83">
        <f t="shared" si="7"/>
      </c>
      <c r="M46" s="84">
        <f t="shared" si="8"/>
      </c>
      <c r="N46" s="78">
        <f t="shared" si="9"/>
        <v>39356</v>
      </c>
      <c r="O46" s="79">
        <f t="shared" si="10"/>
        <v>39356</v>
      </c>
      <c r="P46" s="79">
        <f t="shared" si="11"/>
        <v>39356</v>
      </c>
      <c r="Q46" s="79">
        <f t="shared" si="12"/>
        <v>39356</v>
      </c>
      <c r="R46" s="79">
        <f t="shared" si="13"/>
        <v>39356</v>
      </c>
      <c r="S46" s="224"/>
      <c r="T46" s="221"/>
      <c r="U46" s="221"/>
      <c r="V46" s="221"/>
      <c r="W46" s="221"/>
      <c r="X46" s="222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311"/>
      <c r="AT46" s="312"/>
      <c r="AU46" s="69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7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</row>
    <row r="47" spans="1:96" s="67" customFormat="1" ht="15">
      <c r="A47" s="139">
        <v>38</v>
      </c>
      <c r="B47" s="146"/>
      <c r="C47" s="140"/>
      <c r="D47" s="140" t="s">
        <v>85</v>
      </c>
      <c r="E47" s="140"/>
      <c r="F47" s="142"/>
      <c r="G47" s="143"/>
      <c r="H47" s="143"/>
      <c r="I47" s="143"/>
      <c r="J47" s="143"/>
      <c r="K47" s="144"/>
      <c r="L47" s="83">
        <f t="shared" si="7"/>
      </c>
      <c r="M47" s="84">
        <f t="shared" si="8"/>
      </c>
      <c r="N47" s="78">
        <f t="shared" si="9"/>
        <v>39356</v>
      </c>
      <c r="O47" s="79">
        <f t="shared" si="10"/>
        <v>39356</v>
      </c>
      <c r="P47" s="79">
        <f t="shared" si="11"/>
        <v>39356</v>
      </c>
      <c r="Q47" s="79">
        <f t="shared" si="12"/>
        <v>39356</v>
      </c>
      <c r="R47" s="79">
        <f t="shared" si="13"/>
        <v>39356</v>
      </c>
      <c r="S47" s="224"/>
      <c r="T47" s="221"/>
      <c r="U47" s="221"/>
      <c r="V47" s="221"/>
      <c r="W47" s="221"/>
      <c r="X47" s="222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311"/>
      <c r="AT47" s="312"/>
      <c r="AU47" s="69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7"/>
      <c r="CH47" s="297"/>
      <c r="CI47" s="297"/>
      <c r="CJ47" s="297"/>
      <c r="CK47" s="297"/>
      <c r="CL47" s="297"/>
      <c r="CM47" s="297"/>
      <c r="CN47" s="297"/>
      <c r="CO47" s="297"/>
      <c r="CP47" s="297"/>
      <c r="CQ47" s="297"/>
      <c r="CR47" s="297"/>
    </row>
    <row r="48" spans="1:96" s="67" customFormat="1" ht="15">
      <c r="A48" s="139">
        <v>39</v>
      </c>
      <c r="B48" s="146"/>
      <c r="C48" s="140"/>
      <c r="D48" s="140" t="s">
        <v>86</v>
      </c>
      <c r="E48" s="140"/>
      <c r="F48" s="142"/>
      <c r="G48" s="143"/>
      <c r="H48" s="143"/>
      <c r="I48" s="143"/>
      <c r="J48" s="143"/>
      <c r="K48" s="144"/>
      <c r="L48" s="83">
        <f t="shared" si="7"/>
      </c>
      <c r="M48" s="84">
        <f t="shared" si="8"/>
      </c>
      <c r="N48" s="78">
        <f t="shared" si="9"/>
        <v>39356</v>
      </c>
      <c r="O48" s="79">
        <f t="shared" si="10"/>
        <v>39356</v>
      </c>
      <c r="P48" s="79">
        <f t="shared" si="11"/>
        <v>39356</v>
      </c>
      <c r="Q48" s="79">
        <f t="shared" si="12"/>
        <v>39356</v>
      </c>
      <c r="R48" s="79">
        <f t="shared" si="13"/>
        <v>39356</v>
      </c>
      <c r="S48" s="224"/>
      <c r="T48" s="221"/>
      <c r="U48" s="221"/>
      <c r="V48" s="221"/>
      <c r="W48" s="221"/>
      <c r="X48" s="222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311"/>
      <c r="AT48" s="312"/>
      <c r="AU48" s="69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7"/>
      <c r="CH48" s="297"/>
      <c r="CI48" s="297"/>
      <c r="CJ48" s="297"/>
      <c r="CK48" s="297"/>
      <c r="CL48" s="297"/>
      <c r="CM48" s="297"/>
      <c r="CN48" s="297"/>
      <c r="CO48" s="297"/>
      <c r="CP48" s="297"/>
      <c r="CQ48" s="297"/>
      <c r="CR48" s="297"/>
    </row>
    <row r="49" spans="1:96" s="67" customFormat="1" ht="15">
      <c r="A49" s="139">
        <v>40</v>
      </c>
      <c r="B49" s="146"/>
      <c r="C49" s="140"/>
      <c r="D49" s="148" t="s">
        <v>110</v>
      </c>
      <c r="E49" s="148"/>
      <c r="F49" s="142"/>
      <c r="G49" s="143"/>
      <c r="H49" s="143"/>
      <c r="I49" s="143"/>
      <c r="J49" s="143"/>
      <c r="K49" s="144"/>
      <c r="L49" s="83">
        <f t="shared" si="7"/>
      </c>
      <c r="M49" s="84">
        <f t="shared" si="8"/>
      </c>
      <c r="N49" s="78">
        <f t="shared" si="9"/>
        <v>39356</v>
      </c>
      <c r="O49" s="79">
        <f t="shared" si="10"/>
        <v>39356</v>
      </c>
      <c r="P49" s="79">
        <f t="shared" si="11"/>
        <v>39356</v>
      </c>
      <c r="Q49" s="79">
        <f t="shared" si="12"/>
        <v>39356</v>
      </c>
      <c r="R49" s="79">
        <f t="shared" si="13"/>
        <v>39356</v>
      </c>
      <c r="S49" s="224"/>
      <c r="T49" s="221"/>
      <c r="U49" s="221"/>
      <c r="V49" s="221"/>
      <c r="W49" s="221"/>
      <c r="X49" s="222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311"/>
      <c r="AT49" s="312"/>
      <c r="AU49" s="69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</row>
    <row r="50" spans="1:96" s="67" customFormat="1" ht="15">
      <c r="A50" s="139">
        <v>41</v>
      </c>
      <c r="B50" s="146"/>
      <c r="C50" s="140"/>
      <c r="D50" s="140" t="s">
        <v>87</v>
      </c>
      <c r="E50" s="140"/>
      <c r="F50" s="142"/>
      <c r="G50" s="143"/>
      <c r="H50" s="143"/>
      <c r="I50" s="143"/>
      <c r="J50" s="143"/>
      <c r="K50" s="144"/>
      <c r="L50" s="83">
        <f t="shared" si="7"/>
      </c>
      <c r="M50" s="84">
        <f t="shared" si="8"/>
      </c>
      <c r="N50" s="78">
        <f t="shared" si="9"/>
        <v>39356</v>
      </c>
      <c r="O50" s="79">
        <f t="shared" si="10"/>
        <v>39356</v>
      </c>
      <c r="P50" s="79">
        <f t="shared" si="11"/>
        <v>39356</v>
      </c>
      <c r="Q50" s="79">
        <f t="shared" si="12"/>
        <v>39356</v>
      </c>
      <c r="R50" s="79">
        <f t="shared" si="13"/>
        <v>39356</v>
      </c>
      <c r="S50" s="224"/>
      <c r="T50" s="221"/>
      <c r="U50" s="221"/>
      <c r="V50" s="221"/>
      <c r="W50" s="221"/>
      <c r="X50" s="222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311"/>
      <c r="AT50" s="312"/>
      <c r="AU50" s="69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</row>
    <row r="51" spans="1:96" s="67" customFormat="1" ht="15">
      <c r="A51" s="139">
        <v>42</v>
      </c>
      <c r="B51" s="146"/>
      <c r="C51" s="140"/>
      <c r="D51" s="140" t="s">
        <v>88</v>
      </c>
      <c r="E51" s="140"/>
      <c r="F51" s="142"/>
      <c r="G51" s="143"/>
      <c r="H51" s="143"/>
      <c r="I51" s="143"/>
      <c r="J51" s="143"/>
      <c r="K51" s="144"/>
      <c r="L51" s="83">
        <f t="shared" si="7"/>
      </c>
      <c r="M51" s="84">
        <f t="shared" si="8"/>
      </c>
      <c r="N51" s="78">
        <f t="shared" si="9"/>
        <v>39356</v>
      </c>
      <c r="O51" s="79">
        <f t="shared" si="10"/>
        <v>39356</v>
      </c>
      <c r="P51" s="79">
        <f t="shared" si="11"/>
        <v>39356</v>
      </c>
      <c r="Q51" s="79">
        <f t="shared" si="12"/>
        <v>39356</v>
      </c>
      <c r="R51" s="79">
        <f t="shared" si="13"/>
        <v>39356</v>
      </c>
      <c r="S51" s="224"/>
      <c r="T51" s="221"/>
      <c r="U51" s="221"/>
      <c r="V51" s="221"/>
      <c r="W51" s="221"/>
      <c r="X51" s="222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311"/>
      <c r="AT51" s="312"/>
      <c r="AU51" s="69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297"/>
    </row>
    <row r="52" spans="1:96" s="67" customFormat="1" ht="15">
      <c r="A52" s="139">
        <v>43</v>
      </c>
      <c r="B52" s="146"/>
      <c r="C52" s="140"/>
      <c r="D52" s="140"/>
      <c r="E52" s="140"/>
      <c r="F52" s="142"/>
      <c r="G52" s="143"/>
      <c r="H52" s="143"/>
      <c r="I52" s="143"/>
      <c r="J52" s="143"/>
      <c r="K52" s="144"/>
      <c r="L52" s="83">
        <f t="shared" si="7"/>
      </c>
      <c r="M52" s="84">
        <f t="shared" si="8"/>
      </c>
      <c r="N52" s="78">
        <f t="shared" si="9"/>
        <v>39356</v>
      </c>
      <c r="O52" s="79">
        <f t="shared" si="10"/>
        <v>39356</v>
      </c>
      <c r="P52" s="79">
        <f t="shared" si="11"/>
        <v>39356</v>
      </c>
      <c r="Q52" s="79">
        <f t="shared" si="12"/>
        <v>39356</v>
      </c>
      <c r="R52" s="79">
        <f t="shared" si="13"/>
        <v>39356</v>
      </c>
      <c r="S52" s="224"/>
      <c r="T52" s="221"/>
      <c r="U52" s="221"/>
      <c r="V52" s="221"/>
      <c r="W52" s="221"/>
      <c r="X52" s="222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311"/>
      <c r="AT52" s="312"/>
      <c r="AU52" s="69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</row>
    <row r="53" spans="1:96" s="67" customFormat="1" ht="15">
      <c r="A53" s="139">
        <v>44</v>
      </c>
      <c r="B53" s="140"/>
      <c r="C53" s="146" t="s">
        <v>83</v>
      </c>
      <c r="D53" s="140"/>
      <c r="E53" s="140"/>
      <c r="F53" s="142"/>
      <c r="G53" s="143"/>
      <c r="H53" s="143"/>
      <c r="I53" s="143"/>
      <c r="J53" s="143"/>
      <c r="K53" s="144"/>
      <c r="L53" s="83">
        <f t="shared" si="7"/>
      </c>
      <c r="M53" s="84">
        <f t="shared" si="8"/>
      </c>
      <c r="N53" s="78">
        <f t="shared" si="9"/>
        <v>39356</v>
      </c>
      <c r="O53" s="79">
        <f t="shared" si="10"/>
        <v>39356</v>
      </c>
      <c r="P53" s="79">
        <f t="shared" si="11"/>
        <v>39356</v>
      </c>
      <c r="Q53" s="79">
        <f t="shared" si="12"/>
        <v>39356</v>
      </c>
      <c r="R53" s="79">
        <f t="shared" si="13"/>
        <v>39356</v>
      </c>
      <c r="S53" s="224"/>
      <c r="T53" s="221"/>
      <c r="U53" s="221"/>
      <c r="V53" s="221"/>
      <c r="W53" s="221"/>
      <c r="X53" s="222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311"/>
      <c r="AT53" s="312"/>
      <c r="AU53" s="69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7"/>
      <c r="CH53" s="297"/>
      <c r="CI53" s="297"/>
      <c r="CJ53" s="297"/>
      <c r="CK53" s="297"/>
      <c r="CL53" s="297"/>
      <c r="CM53" s="297"/>
      <c r="CN53" s="297"/>
      <c r="CO53" s="297"/>
      <c r="CP53" s="297"/>
      <c r="CQ53" s="297"/>
      <c r="CR53" s="297"/>
    </row>
    <row r="54" spans="1:96" s="67" customFormat="1" ht="15">
      <c r="A54" s="139">
        <v>45</v>
      </c>
      <c r="B54" s="146"/>
      <c r="C54" s="140" t="s">
        <v>104</v>
      </c>
      <c r="D54" s="140"/>
      <c r="E54" s="140"/>
      <c r="F54" s="142"/>
      <c r="G54" s="143"/>
      <c r="H54" s="143"/>
      <c r="I54" s="143"/>
      <c r="J54" s="143"/>
      <c r="K54" s="144"/>
      <c r="L54" s="83">
        <f t="shared" si="7"/>
      </c>
      <c r="M54" s="84">
        <f t="shared" si="8"/>
      </c>
      <c r="N54" s="78">
        <f t="shared" si="9"/>
        <v>39356</v>
      </c>
      <c r="O54" s="79">
        <f t="shared" si="10"/>
        <v>39356</v>
      </c>
      <c r="P54" s="79">
        <f t="shared" si="11"/>
        <v>39356</v>
      </c>
      <c r="Q54" s="79">
        <f t="shared" si="12"/>
        <v>39356</v>
      </c>
      <c r="R54" s="79">
        <f t="shared" si="13"/>
        <v>39356</v>
      </c>
      <c r="S54" s="224"/>
      <c r="T54" s="221"/>
      <c r="U54" s="221"/>
      <c r="V54" s="221"/>
      <c r="W54" s="221"/>
      <c r="X54" s="222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311"/>
      <c r="AT54" s="312"/>
      <c r="AU54" s="69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7"/>
      <c r="CH54" s="297"/>
      <c r="CI54" s="297"/>
      <c r="CJ54" s="297"/>
      <c r="CK54" s="297"/>
      <c r="CL54" s="297"/>
      <c r="CM54" s="297"/>
      <c r="CN54" s="297"/>
      <c r="CO54" s="297"/>
      <c r="CP54" s="297"/>
      <c r="CQ54" s="297"/>
      <c r="CR54" s="297"/>
    </row>
    <row r="55" spans="1:96" s="67" customFormat="1" ht="15">
      <c r="A55" s="139">
        <v>46</v>
      </c>
      <c r="B55" s="149"/>
      <c r="C55" s="140" t="s">
        <v>91</v>
      </c>
      <c r="D55" s="140"/>
      <c r="E55" s="140"/>
      <c r="F55" s="142"/>
      <c r="G55" s="143"/>
      <c r="H55" s="143"/>
      <c r="I55" s="143"/>
      <c r="J55" s="143"/>
      <c r="K55" s="144"/>
      <c r="L55" s="83">
        <f t="shared" si="7"/>
      </c>
      <c r="M55" s="84">
        <f t="shared" si="8"/>
      </c>
      <c r="N55" s="78">
        <f t="shared" si="9"/>
        <v>39356</v>
      </c>
      <c r="O55" s="79">
        <f t="shared" si="10"/>
        <v>39356</v>
      </c>
      <c r="P55" s="79">
        <f t="shared" si="11"/>
        <v>39356</v>
      </c>
      <c r="Q55" s="79">
        <f t="shared" si="12"/>
        <v>39356</v>
      </c>
      <c r="R55" s="79">
        <f t="shared" si="13"/>
        <v>39356</v>
      </c>
      <c r="S55" s="147"/>
      <c r="T55" s="221"/>
      <c r="U55" s="221"/>
      <c r="V55" s="221"/>
      <c r="W55" s="221"/>
      <c r="X55" s="222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311"/>
      <c r="AT55" s="312"/>
      <c r="AU55" s="70"/>
      <c r="AV55" s="71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  <c r="BS55" s="297"/>
      <c r="BT55" s="297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7"/>
      <c r="CH55" s="297"/>
      <c r="CI55" s="297"/>
      <c r="CJ55" s="297"/>
      <c r="CK55" s="297"/>
      <c r="CL55" s="297"/>
      <c r="CM55" s="297"/>
      <c r="CN55" s="297"/>
      <c r="CO55" s="297"/>
      <c r="CP55" s="297"/>
      <c r="CQ55" s="297"/>
      <c r="CR55" s="297"/>
    </row>
    <row r="56" spans="1:96" s="67" customFormat="1" ht="15">
      <c r="A56" s="139">
        <v>47</v>
      </c>
      <c r="B56" s="149"/>
      <c r="C56" s="147" t="s">
        <v>92</v>
      </c>
      <c r="D56" s="147"/>
      <c r="E56" s="147"/>
      <c r="F56" s="142"/>
      <c r="G56" s="143"/>
      <c r="H56" s="143"/>
      <c r="I56" s="143"/>
      <c r="J56" s="143"/>
      <c r="K56" s="144"/>
      <c r="L56" s="83">
        <f t="shared" si="7"/>
      </c>
      <c r="M56" s="84">
        <f t="shared" si="8"/>
      </c>
      <c r="N56" s="78">
        <f t="shared" si="9"/>
        <v>39356</v>
      </c>
      <c r="O56" s="79">
        <f t="shared" si="10"/>
        <v>39356</v>
      </c>
      <c r="P56" s="79">
        <f t="shared" si="11"/>
        <v>39356</v>
      </c>
      <c r="Q56" s="79">
        <f t="shared" si="12"/>
        <v>39356</v>
      </c>
      <c r="R56" s="79">
        <f t="shared" si="13"/>
        <v>39356</v>
      </c>
      <c r="S56" s="147"/>
      <c r="T56" s="221"/>
      <c r="U56" s="221"/>
      <c r="V56" s="221"/>
      <c r="W56" s="221"/>
      <c r="X56" s="222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311"/>
      <c r="AT56" s="312"/>
      <c r="AU56" s="70"/>
      <c r="AV56" s="71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  <c r="BS56" s="297"/>
      <c r="BT56" s="297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7"/>
      <c r="CH56" s="297"/>
      <c r="CI56" s="297"/>
      <c r="CJ56" s="297"/>
      <c r="CK56" s="297"/>
      <c r="CL56" s="297"/>
      <c r="CM56" s="297"/>
      <c r="CN56" s="297"/>
      <c r="CO56" s="297"/>
      <c r="CP56" s="297"/>
      <c r="CQ56" s="297"/>
      <c r="CR56" s="297"/>
    </row>
    <row r="57" spans="1:96" s="67" customFormat="1" ht="15">
      <c r="A57" s="139">
        <v>48</v>
      </c>
      <c r="B57" s="149"/>
      <c r="C57" s="147"/>
      <c r="D57" s="147"/>
      <c r="E57" s="147"/>
      <c r="F57" s="142"/>
      <c r="G57" s="143"/>
      <c r="H57" s="143"/>
      <c r="I57" s="143"/>
      <c r="J57" s="143"/>
      <c r="K57" s="144"/>
      <c r="L57" s="83">
        <f t="shared" si="7"/>
      </c>
      <c r="M57" s="84">
        <f t="shared" si="8"/>
      </c>
      <c r="N57" s="78">
        <f t="shared" si="9"/>
        <v>39356</v>
      </c>
      <c r="O57" s="79">
        <f t="shared" si="10"/>
        <v>39356</v>
      </c>
      <c r="P57" s="79">
        <f t="shared" si="11"/>
        <v>39356</v>
      </c>
      <c r="Q57" s="79">
        <f t="shared" si="12"/>
        <v>39356</v>
      </c>
      <c r="R57" s="79">
        <f t="shared" si="13"/>
        <v>39356</v>
      </c>
      <c r="S57" s="147"/>
      <c r="T57" s="221"/>
      <c r="U57" s="221"/>
      <c r="V57" s="221"/>
      <c r="W57" s="221"/>
      <c r="X57" s="222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311"/>
      <c r="AT57" s="312"/>
      <c r="AU57" s="70"/>
      <c r="AV57" s="71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  <c r="BS57" s="297"/>
      <c r="BT57" s="297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7"/>
      <c r="CH57" s="297"/>
      <c r="CI57" s="297"/>
      <c r="CJ57" s="297"/>
      <c r="CK57" s="297"/>
      <c r="CL57" s="297"/>
      <c r="CM57" s="297"/>
      <c r="CN57" s="297"/>
      <c r="CO57" s="297"/>
      <c r="CP57" s="297"/>
      <c r="CQ57" s="297"/>
      <c r="CR57" s="297"/>
    </row>
    <row r="58" spans="1:96" s="67" customFormat="1" ht="15">
      <c r="A58" s="139">
        <v>49</v>
      </c>
      <c r="B58" s="140"/>
      <c r="C58" s="146" t="s">
        <v>93</v>
      </c>
      <c r="D58" s="147"/>
      <c r="E58" s="147"/>
      <c r="F58" s="142"/>
      <c r="G58" s="143"/>
      <c r="H58" s="143"/>
      <c r="I58" s="143"/>
      <c r="J58" s="143"/>
      <c r="K58" s="144"/>
      <c r="L58" s="83">
        <f t="shared" si="7"/>
      </c>
      <c r="M58" s="84">
        <f t="shared" si="8"/>
      </c>
      <c r="N58" s="78">
        <f t="shared" si="9"/>
        <v>39356</v>
      </c>
      <c r="O58" s="79">
        <f t="shared" si="10"/>
        <v>39356</v>
      </c>
      <c r="P58" s="79">
        <f t="shared" si="11"/>
        <v>39356</v>
      </c>
      <c r="Q58" s="79">
        <f t="shared" si="12"/>
        <v>39356</v>
      </c>
      <c r="R58" s="79">
        <f t="shared" si="13"/>
        <v>39356</v>
      </c>
      <c r="S58" s="147"/>
      <c r="T58" s="221"/>
      <c r="U58" s="221"/>
      <c r="V58" s="221"/>
      <c r="W58" s="221"/>
      <c r="X58" s="222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311"/>
      <c r="AT58" s="312"/>
      <c r="AU58" s="70"/>
      <c r="AV58" s="71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7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7"/>
      <c r="CH58" s="297"/>
      <c r="CI58" s="297"/>
      <c r="CJ58" s="297"/>
      <c r="CK58" s="297"/>
      <c r="CL58" s="297"/>
      <c r="CM58" s="297"/>
      <c r="CN58" s="297"/>
      <c r="CO58" s="297"/>
      <c r="CP58" s="297"/>
      <c r="CQ58" s="297"/>
      <c r="CR58" s="297"/>
    </row>
    <row r="59" spans="1:96" s="67" customFormat="1" ht="15">
      <c r="A59" s="139">
        <v>50</v>
      </c>
      <c r="B59" s="146"/>
      <c r="C59" s="147" t="s">
        <v>105</v>
      </c>
      <c r="D59" s="147"/>
      <c r="E59" s="147"/>
      <c r="F59" s="142"/>
      <c r="G59" s="143"/>
      <c r="H59" s="143"/>
      <c r="I59" s="143"/>
      <c r="J59" s="143"/>
      <c r="K59" s="144"/>
      <c r="L59" s="83">
        <f t="shared" si="7"/>
      </c>
      <c r="M59" s="84">
        <f t="shared" si="8"/>
      </c>
      <c r="N59" s="78">
        <f t="shared" si="9"/>
        <v>39356</v>
      </c>
      <c r="O59" s="79">
        <f t="shared" si="10"/>
        <v>39356</v>
      </c>
      <c r="P59" s="79">
        <f t="shared" si="11"/>
        <v>39356</v>
      </c>
      <c r="Q59" s="79">
        <f t="shared" si="12"/>
        <v>39356</v>
      </c>
      <c r="R59" s="79">
        <f t="shared" si="13"/>
        <v>39356</v>
      </c>
      <c r="S59" s="147"/>
      <c r="T59" s="221"/>
      <c r="U59" s="221"/>
      <c r="V59" s="221"/>
      <c r="W59" s="221"/>
      <c r="X59" s="222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311"/>
      <c r="AT59" s="312"/>
      <c r="AU59" s="70"/>
      <c r="AV59" s="71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297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7"/>
      <c r="CH59" s="297"/>
      <c r="CI59" s="297"/>
      <c r="CJ59" s="297"/>
      <c r="CK59" s="297"/>
      <c r="CL59" s="297"/>
      <c r="CM59" s="297"/>
      <c r="CN59" s="297"/>
      <c r="CO59" s="297"/>
      <c r="CP59" s="297"/>
      <c r="CQ59" s="297"/>
      <c r="CR59" s="297"/>
    </row>
    <row r="60" spans="1:96" s="67" customFormat="1" ht="15">
      <c r="A60" s="139">
        <v>51</v>
      </c>
      <c r="B60" s="149"/>
      <c r="C60" s="147" t="s">
        <v>94</v>
      </c>
      <c r="D60" s="147"/>
      <c r="E60" s="147"/>
      <c r="F60" s="142"/>
      <c r="G60" s="143"/>
      <c r="H60" s="143"/>
      <c r="I60" s="143"/>
      <c r="J60" s="143"/>
      <c r="K60" s="144"/>
      <c r="L60" s="83">
        <f t="shared" si="7"/>
      </c>
      <c r="M60" s="84">
        <f t="shared" si="8"/>
      </c>
      <c r="N60" s="78">
        <f t="shared" si="9"/>
        <v>39356</v>
      </c>
      <c r="O60" s="79">
        <f t="shared" si="10"/>
        <v>39356</v>
      </c>
      <c r="P60" s="79">
        <f t="shared" si="11"/>
        <v>39356</v>
      </c>
      <c r="Q60" s="79">
        <f t="shared" si="12"/>
        <v>39356</v>
      </c>
      <c r="R60" s="79">
        <f t="shared" si="13"/>
        <v>39356</v>
      </c>
      <c r="S60" s="147"/>
      <c r="T60" s="221"/>
      <c r="U60" s="221"/>
      <c r="V60" s="221"/>
      <c r="W60" s="221"/>
      <c r="X60" s="222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311"/>
      <c r="AT60" s="312"/>
      <c r="AU60" s="72"/>
      <c r="AV60" s="71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</row>
    <row r="61" spans="1:96" s="67" customFormat="1" ht="15">
      <c r="A61" s="139">
        <v>52</v>
      </c>
      <c r="B61" s="140"/>
      <c r="C61" s="147" t="s">
        <v>12</v>
      </c>
      <c r="D61" s="147"/>
      <c r="E61" s="147"/>
      <c r="F61" s="142"/>
      <c r="G61" s="143"/>
      <c r="H61" s="143"/>
      <c r="I61" s="143"/>
      <c r="J61" s="143"/>
      <c r="K61" s="144"/>
      <c r="L61" s="83">
        <f t="shared" si="7"/>
      </c>
      <c r="M61" s="84">
        <f t="shared" si="8"/>
      </c>
      <c r="N61" s="78">
        <f t="shared" si="9"/>
        <v>39356</v>
      </c>
      <c r="O61" s="79">
        <f t="shared" si="10"/>
        <v>39356</v>
      </c>
      <c r="P61" s="79">
        <f t="shared" si="11"/>
        <v>39356</v>
      </c>
      <c r="Q61" s="79">
        <f t="shared" si="12"/>
        <v>39356</v>
      </c>
      <c r="R61" s="79">
        <f t="shared" si="13"/>
        <v>39356</v>
      </c>
      <c r="S61" s="147"/>
      <c r="T61" s="221"/>
      <c r="U61" s="221"/>
      <c r="V61" s="221"/>
      <c r="W61" s="221"/>
      <c r="X61" s="222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311"/>
      <c r="AT61" s="312"/>
      <c r="AU61" s="69"/>
      <c r="AV61" s="71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  <c r="BS61" s="297"/>
      <c r="BT61" s="297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7"/>
      <c r="CH61" s="297"/>
      <c r="CI61" s="297"/>
      <c r="CJ61" s="297"/>
      <c r="CK61" s="297"/>
      <c r="CL61" s="297"/>
      <c r="CM61" s="297"/>
      <c r="CN61" s="297"/>
      <c r="CO61" s="297"/>
      <c r="CP61" s="297"/>
      <c r="CQ61" s="297"/>
      <c r="CR61" s="297"/>
    </row>
    <row r="62" spans="1:96" s="67" customFormat="1" ht="15">
      <c r="A62" s="139">
        <v>53</v>
      </c>
      <c r="B62" s="140"/>
      <c r="C62" s="147"/>
      <c r="D62" s="147"/>
      <c r="E62" s="147"/>
      <c r="F62" s="142"/>
      <c r="G62" s="143"/>
      <c r="H62" s="143"/>
      <c r="I62" s="143"/>
      <c r="J62" s="143"/>
      <c r="K62" s="144"/>
      <c r="L62" s="83">
        <f t="shared" si="7"/>
      </c>
      <c r="M62" s="84">
        <f t="shared" si="8"/>
      </c>
      <c r="N62" s="78">
        <f t="shared" si="9"/>
        <v>39356</v>
      </c>
      <c r="O62" s="79">
        <f t="shared" si="10"/>
        <v>39356</v>
      </c>
      <c r="P62" s="79">
        <f t="shared" si="11"/>
        <v>39356</v>
      </c>
      <c r="Q62" s="79">
        <f t="shared" si="12"/>
        <v>39356</v>
      </c>
      <c r="R62" s="79">
        <f t="shared" si="13"/>
        <v>39356</v>
      </c>
      <c r="S62" s="147"/>
      <c r="T62" s="221"/>
      <c r="U62" s="221"/>
      <c r="V62" s="221"/>
      <c r="W62" s="221"/>
      <c r="X62" s="222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311"/>
      <c r="AT62" s="312"/>
      <c r="AU62" s="69"/>
      <c r="AV62" s="71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297"/>
    </row>
    <row r="63" spans="1:96" s="67" customFormat="1" ht="18.75" customHeight="1">
      <c r="A63" s="139">
        <v>54</v>
      </c>
      <c r="B63" s="140"/>
      <c r="C63" s="140" t="s">
        <v>119</v>
      </c>
      <c r="D63" s="147"/>
      <c r="E63" s="147"/>
      <c r="F63" s="142"/>
      <c r="G63" s="143"/>
      <c r="H63" s="143"/>
      <c r="I63" s="143"/>
      <c r="J63" s="143"/>
      <c r="K63" s="144"/>
      <c r="L63" s="83">
        <f t="shared" si="7"/>
      </c>
      <c r="M63" s="84">
        <f t="shared" si="8"/>
      </c>
      <c r="N63" s="78">
        <f t="shared" si="9"/>
        <v>39356</v>
      </c>
      <c r="O63" s="79">
        <f t="shared" si="10"/>
        <v>39356</v>
      </c>
      <c r="P63" s="79">
        <f t="shared" si="11"/>
        <v>39356</v>
      </c>
      <c r="Q63" s="79">
        <f t="shared" si="12"/>
        <v>39356</v>
      </c>
      <c r="R63" s="79">
        <f t="shared" si="13"/>
        <v>39356</v>
      </c>
      <c r="S63" s="147"/>
      <c r="T63" s="221"/>
      <c r="U63" s="221"/>
      <c r="V63" s="221"/>
      <c r="W63" s="221"/>
      <c r="X63" s="222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311"/>
      <c r="AT63" s="312"/>
      <c r="AU63" s="69"/>
      <c r="AV63" s="71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7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7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7"/>
    </row>
    <row r="64" spans="1:96" s="67" customFormat="1" ht="18.75" customHeight="1">
      <c r="A64" s="150">
        <v>55</v>
      </c>
      <c r="B64" s="147"/>
      <c r="C64" s="147"/>
      <c r="D64" s="147"/>
      <c r="E64" s="147"/>
      <c r="F64" s="142"/>
      <c r="G64" s="143"/>
      <c r="H64" s="143"/>
      <c r="I64" s="143"/>
      <c r="J64" s="143"/>
      <c r="K64" s="144"/>
      <c r="L64" s="83">
        <f t="shared" si="7"/>
      </c>
      <c r="M64" s="84">
        <f t="shared" si="8"/>
      </c>
      <c r="N64" s="78">
        <f t="shared" si="9"/>
        <v>39356</v>
      </c>
      <c r="O64" s="79">
        <f t="shared" si="10"/>
        <v>39356</v>
      </c>
      <c r="P64" s="79">
        <f t="shared" si="11"/>
        <v>39356</v>
      </c>
      <c r="Q64" s="79">
        <f t="shared" si="12"/>
        <v>39356</v>
      </c>
      <c r="R64" s="79">
        <f t="shared" si="13"/>
        <v>39356</v>
      </c>
      <c r="S64" s="147"/>
      <c r="T64" s="221"/>
      <c r="U64" s="221"/>
      <c r="V64" s="221"/>
      <c r="W64" s="221"/>
      <c r="X64" s="222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311"/>
      <c r="AT64" s="312"/>
      <c r="AU64" s="69"/>
      <c r="AV64" s="71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7"/>
      <c r="BJ64" s="297"/>
      <c r="BK64" s="297"/>
      <c r="BL64" s="297"/>
      <c r="BM64" s="297"/>
      <c r="BN64" s="297"/>
      <c r="BO64" s="297"/>
      <c r="BP64" s="297"/>
      <c r="BQ64" s="297"/>
      <c r="BR64" s="297"/>
      <c r="BS64" s="297"/>
      <c r="BT64" s="297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7"/>
      <c r="CH64" s="297"/>
      <c r="CI64" s="297"/>
      <c r="CJ64" s="297"/>
      <c r="CK64" s="297"/>
      <c r="CL64" s="297"/>
      <c r="CM64" s="297"/>
      <c r="CN64" s="297"/>
      <c r="CO64" s="297"/>
      <c r="CP64" s="297"/>
      <c r="CQ64" s="297"/>
      <c r="CR64" s="297"/>
    </row>
    <row r="65" spans="1:96" s="67" customFormat="1" ht="7.5" customHeight="1">
      <c r="A65" s="150">
        <v>56</v>
      </c>
      <c r="B65" s="147"/>
      <c r="C65" s="147"/>
      <c r="D65" s="147"/>
      <c r="E65" s="147"/>
      <c r="F65" s="142"/>
      <c r="G65" s="143"/>
      <c r="H65" s="143"/>
      <c r="I65" s="143"/>
      <c r="J65" s="143"/>
      <c r="K65" s="144"/>
      <c r="L65" s="83">
        <f t="shared" si="7"/>
      </c>
      <c r="M65" s="84">
        <f t="shared" si="8"/>
      </c>
      <c r="N65" s="78">
        <f t="shared" si="9"/>
        <v>39356</v>
      </c>
      <c r="O65" s="79">
        <f t="shared" si="10"/>
        <v>39356</v>
      </c>
      <c r="P65" s="79">
        <f t="shared" si="11"/>
        <v>39356</v>
      </c>
      <c r="Q65" s="79">
        <f t="shared" si="12"/>
        <v>39356</v>
      </c>
      <c r="R65" s="79">
        <f t="shared" si="13"/>
        <v>39356</v>
      </c>
      <c r="S65" s="147"/>
      <c r="T65" s="221"/>
      <c r="U65" s="221"/>
      <c r="V65" s="221"/>
      <c r="W65" s="221"/>
      <c r="X65" s="222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311"/>
      <c r="AT65" s="312"/>
      <c r="AU65" s="69"/>
      <c r="AV65" s="71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7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7"/>
      <c r="CH65" s="297"/>
      <c r="CI65" s="297"/>
      <c r="CJ65" s="297"/>
      <c r="CK65" s="297"/>
      <c r="CL65" s="297"/>
      <c r="CM65" s="297"/>
      <c r="CN65" s="297"/>
      <c r="CO65" s="297"/>
      <c r="CP65" s="297"/>
      <c r="CQ65" s="297"/>
      <c r="CR65" s="297"/>
    </row>
    <row r="66" spans="1:96" s="67" customFormat="1" ht="6" customHeight="1">
      <c r="A66" s="150">
        <v>57</v>
      </c>
      <c r="B66" s="147"/>
      <c r="C66" s="147"/>
      <c r="D66" s="147"/>
      <c r="E66" s="147"/>
      <c r="F66" s="142"/>
      <c r="G66" s="143"/>
      <c r="H66" s="143"/>
      <c r="I66" s="143"/>
      <c r="J66" s="143"/>
      <c r="K66" s="144"/>
      <c r="L66" s="83">
        <f t="shared" si="7"/>
      </c>
      <c r="M66" s="84">
        <f t="shared" si="8"/>
      </c>
      <c r="N66" s="78">
        <f t="shared" si="9"/>
        <v>39356</v>
      </c>
      <c r="O66" s="79">
        <f t="shared" si="10"/>
        <v>39356</v>
      </c>
      <c r="P66" s="79">
        <f t="shared" si="11"/>
        <v>39356</v>
      </c>
      <c r="Q66" s="79">
        <f t="shared" si="12"/>
        <v>39356</v>
      </c>
      <c r="R66" s="79">
        <f t="shared" si="13"/>
        <v>39356</v>
      </c>
      <c r="S66" s="147"/>
      <c r="T66" s="221"/>
      <c r="U66" s="221"/>
      <c r="V66" s="221"/>
      <c r="W66" s="221"/>
      <c r="X66" s="222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311"/>
      <c r="AT66" s="312"/>
      <c r="AU66" s="69"/>
      <c r="AV66" s="71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7"/>
      <c r="BJ66" s="297"/>
      <c r="BK66" s="297"/>
      <c r="BL66" s="297"/>
      <c r="BM66" s="297"/>
      <c r="BN66" s="297"/>
      <c r="BO66" s="297"/>
      <c r="BP66" s="297"/>
      <c r="BQ66" s="297"/>
      <c r="BR66" s="297"/>
      <c r="BS66" s="297"/>
      <c r="BT66" s="297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7"/>
      <c r="CH66" s="297"/>
      <c r="CI66" s="297"/>
      <c r="CJ66" s="297"/>
      <c r="CK66" s="297"/>
      <c r="CL66" s="297"/>
      <c r="CM66" s="297"/>
      <c r="CN66" s="297"/>
      <c r="CO66" s="297"/>
      <c r="CP66" s="297"/>
      <c r="CQ66" s="297"/>
      <c r="CR66" s="297"/>
    </row>
    <row r="67" spans="1:96" s="67" customFormat="1" ht="7.5" customHeight="1">
      <c r="A67" s="150">
        <v>58</v>
      </c>
      <c r="B67" s="147"/>
      <c r="C67" s="147"/>
      <c r="D67" s="147"/>
      <c r="E67" s="147"/>
      <c r="F67" s="142"/>
      <c r="G67" s="143"/>
      <c r="H67" s="143"/>
      <c r="I67" s="143"/>
      <c r="J67" s="143"/>
      <c r="K67" s="144"/>
      <c r="L67" s="83">
        <f t="shared" si="7"/>
      </c>
      <c r="M67" s="84">
        <f t="shared" si="8"/>
      </c>
      <c r="N67" s="78">
        <f t="shared" si="9"/>
        <v>39356</v>
      </c>
      <c r="O67" s="79">
        <f t="shared" si="10"/>
        <v>39356</v>
      </c>
      <c r="P67" s="79">
        <f t="shared" si="11"/>
        <v>39356</v>
      </c>
      <c r="Q67" s="79">
        <f t="shared" si="12"/>
        <v>39356</v>
      </c>
      <c r="R67" s="79">
        <f t="shared" si="13"/>
        <v>39356</v>
      </c>
      <c r="S67" s="147"/>
      <c r="T67" s="221"/>
      <c r="U67" s="221"/>
      <c r="V67" s="221"/>
      <c r="W67" s="221"/>
      <c r="X67" s="222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311"/>
      <c r="AT67" s="312"/>
      <c r="AU67" s="69"/>
      <c r="AV67" s="71"/>
      <c r="AW67" s="294"/>
      <c r="AX67" s="294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297"/>
      <c r="BJ67" s="297"/>
      <c r="BK67" s="297"/>
      <c r="BL67" s="297"/>
      <c r="BM67" s="297"/>
      <c r="BN67" s="297"/>
      <c r="BO67" s="297"/>
      <c r="BP67" s="297"/>
      <c r="BQ67" s="297"/>
      <c r="BR67" s="297"/>
      <c r="BS67" s="297"/>
      <c r="BT67" s="297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4"/>
      <c r="CG67" s="297"/>
      <c r="CH67" s="297"/>
      <c r="CI67" s="297"/>
      <c r="CJ67" s="297"/>
      <c r="CK67" s="297"/>
      <c r="CL67" s="297"/>
      <c r="CM67" s="297"/>
      <c r="CN67" s="297"/>
      <c r="CO67" s="297"/>
      <c r="CP67" s="297"/>
      <c r="CQ67" s="297"/>
      <c r="CR67" s="297"/>
    </row>
    <row r="68" spans="1:96" s="67" customFormat="1" ht="7.5" customHeight="1">
      <c r="A68" s="150">
        <v>59</v>
      </c>
      <c r="B68" s="147"/>
      <c r="C68" s="147"/>
      <c r="D68" s="147"/>
      <c r="E68" s="147"/>
      <c r="F68" s="142"/>
      <c r="G68" s="143"/>
      <c r="H68" s="143"/>
      <c r="I68" s="143"/>
      <c r="J68" s="143"/>
      <c r="K68" s="144"/>
      <c r="L68" s="83">
        <f t="shared" si="7"/>
      </c>
      <c r="M68" s="84">
        <f t="shared" si="8"/>
      </c>
      <c r="N68" s="78">
        <f t="shared" si="9"/>
        <v>39356</v>
      </c>
      <c r="O68" s="79">
        <f t="shared" si="10"/>
        <v>39356</v>
      </c>
      <c r="P68" s="79">
        <f t="shared" si="11"/>
        <v>39356</v>
      </c>
      <c r="Q68" s="79">
        <f t="shared" si="12"/>
        <v>39356</v>
      </c>
      <c r="R68" s="79">
        <f t="shared" si="13"/>
        <v>39356</v>
      </c>
      <c r="S68" s="147"/>
      <c r="T68" s="221"/>
      <c r="U68" s="221"/>
      <c r="V68" s="221"/>
      <c r="W68" s="221"/>
      <c r="X68" s="222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311"/>
      <c r="AT68" s="312"/>
      <c r="AU68" s="69"/>
      <c r="AV68" s="71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7"/>
      <c r="BJ68" s="297"/>
      <c r="BK68" s="297"/>
      <c r="BL68" s="297"/>
      <c r="BM68" s="297"/>
      <c r="BN68" s="297"/>
      <c r="BO68" s="297"/>
      <c r="BP68" s="297"/>
      <c r="BQ68" s="297"/>
      <c r="BR68" s="297"/>
      <c r="BS68" s="297"/>
      <c r="BT68" s="297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7"/>
      <c r="CH68" s="297"/>
      <c r="CI68" s="297"/>
      <c r="CJ68" s="297"/>
      <c r="CK68" s="297"/>
      <c r="CL68" s="297"/>
      <c r="CM68" s="297"/>
      <c r="CN68" s="297"/>
      <c r="CO68" s="297"/>
      <c r="CP68" s="297"/>
      <c r="CQ68" s="297"/>
      <c r="CR68" s="297"/>
    </row>
    <row r="69" spans="1:96" s="67" customFormat="1" ht="7.5" customHeight="1">
      <c r="A69" s="150">
        <v>60</v>
      </c>
      <c r="B69" s="147"/>
      <c r="C69" s="147"/>
      <c r="D69" s="147"/>
      <c r="E69" s="147"/>
      <c r="F69" s="142"/>
      <c r="G69" s="143"/>
      <c r="H69" s="143"/>
      <c r="I69" s="143"/>
      <c r="J69" s="143"/>
      <c r="K69" s="144"/>
      <c r="L69" s="83">
        <f t="shared" si="7"/>
      </c>
      <c r="M69" s="84">
        <f t="shared" si="8"/>
      </c>
      <c r="N69" s="78">
        <f t="shared" si="9"/>
        <v>39356</v>
      </c>
      <c r="O69" s="79">
        <f t="shared" si="10"/>
        <v>39356</v>
      </c>
      <c r="P69" s="79">
        <f t="shared" si="11"/>
        <v>39356</v>
      </c>
      <c r="Q69" s="79">
        <f t="shared" si="12"/>
        <v>39356</v>
      </c>
      <c r="R69" s="79">
        <f t="shared" si="13"/>
        <v>39356</v>
      </c>
      <c r="S69" s="147"/>
      <c r="T69" s="221"/>
      <c r="U69" s="221"/>
      <c r="V69" s="221"/>
      <c r="W69" s="221"/>
      <c r="X69" s="222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311"/>
      <c r="AT69" s="312"/>
      <c r="AU69" s="69"/>
      <c r="AV69" s="71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7"/>
      <c r="BJ69" s="297"/>
      <c r="BK69" s="297"/>
      <c r="BL69" s="297"/>
      <c r="BM69" s="297"/>
      <c r="BN69" s="297"/>
      <c r="BO69" s="297"/>
      <c r="BP69" s="297"/>
      <c r="BQ69" s="297"/>
      <c r="BR69" s="297"/>
      <c r="BS69" s="297"/>
      <c r="BT69" s="297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7"/>
      <c r="CH69" s="297"/>
      <c r="CI69" s="297"/>
      <c r="CJ69" s="297"/>
      <c r="CK69" s="297"/>
      <c r="CL69" s="297"/>
      <c r="CM69" s="297"/>
      <c r="CN69" s="297"/>
      <c r="CO69" s="297"/>
      <c r="CP69" s="297"/>
      <c r="CQ69" s="297"/>
      <c r="CR69" s="297"/>
    </row>
    <row r="70" spans="1:96" s="67" customFormat="1" ht="7.5" customHeight="1">
      <c r="A70" s="150">
        <v>61</v>
      </c>
      <c r="B70" s="147"/>
      <c r="C70" s="147"/>
      <c r="D70" s="147"/>
      <c r="E70" s="147"/>
      <c r="F70" s="142"/>
      <c r="G70" s="143"/>
      <c r="H70" s="143"/>
      <c r="I70" s="143"/>
      <c r="J70" s="143"/>
      <c r="K70" s="144"/>
      <c r="L70" s="83">
        <f t="shared" si="7"/>
      </c>
      <c r="M70" s="84">
        <f t="shared" si="8"/>
      </c>
      <c r="N70" s="78">
        <f t="shared" si="9"/>
        <v>39356</v>
      </c>
      <c r="O70" s="79">
        <f t="shared" si="10"/>
        <v>39356</v>
      </c>
      <c r="P70" s="79">
        <f t="shared" si="11"/>
        <v>39356</v>
      </c>
      <c r="Q70" s="79">
        <f t="shared" si="12"/>
        <v>39356</v>
      </c>
      <c r="R70" s="79">
        <f t="shared" si="13"/>
        <v>39356</v>
      </c>
      <c r="S70" s="147"/>
      <c r="T70" s="221"/>
      <c r="U70" s="221"/>
      <c r="V70" s="221"/>
      <c r="W70" s="221"/>
      <c r="X70" s="222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311"/>
      <c r="AT70" s="312"/>
      <c r="AU70" s="69"/>
      <c r="AV70" s="71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7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7"/>
      <c r="CH70" s="297"/>
      <c r="CI70" s="297"/>
      <c r="CJ70" s="297"/>
      <c r="CK70" s="297"/>
      <c r="CL70" s="297"/>
      <c r="CM70" s="297"/>
      <c r="CN70" s="297"/>
      <c r="CO70" s="297"/>
      <c r="CP70" s="297"/>
      <c r="CQ70" s="297"/>
      <c r="CR70" s="297"/>
    </row>
    <row r="71" spans="1:96" s="67" customFormat="1" ht="7.5" customHeight="1">
      <c r="A71" s="150">
        <v>62</v>
      </c>
      <c r="B71" s="147"/>
      <c r="C71" s="147"/>
      <c r="D71" s="147"/>
      <c r="E71" s="147"/>
      <c r="F71" s="142"/>
      <c r="G71" s="143"/>
      <c r="H71" s="143"/>
      <c r="I71" s="143"/>
      <c r="J71" s="143"/>
      <c r="K71" s="144"/>
      <c r="L71" s="83">
        <f t="shared" si="7"/>
      </c>
      <c r="M71" s="84">
        <f t="shared" si="8"/>
      </c>
      <c r="N71" s="78">
        <f t="shared" si="9"/>
        <v>39356</v>
      </c>
      <c r="O71" s="79">
        <f t="shared" si="10"/>
        <v>39356</v>
      </c>
      <c r="P71" s="79">
        <f t="shared" si="11"/>
        <v>39356</v>
      </c>
      <c r="Q71" s="79">
        <f t="shared" si="12"/>
        <v>39356</v>
      </c>
      <c r="R71" s="79">
        <f t="shared" si="13"/>
        <v>39356</v>
      </c>
      <c r="S71" s="147"/>
      <c r="T71" s="221"/>
      <c r="U71" s="221"/>
      <c r="V71" s="221"/>
      <c r="W71" s="221"/>
      <c r="X71" s="222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311"/>
      <c r="AT71" s="312"/>
      <c r="AU71" s="69"/>
      <c r="AV71" s="71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7"/>
      <c r="BJ71" s="297"/>
      <c r="BK71" s="297"/>
      <c r="BL71" s="297"/>
      <c r="BM71" s="297"/>
      <c r="BN71" s="297"/>
      <c r="BO71" s="297"/>
      <c r="BP71" s="297"/>
      <c r="BQ71" s="297"/>
      <c r="BR71" s="297"/>
      <c r="BS71" s="297"/>
      <c r="BT71" s="297"/>
      <c r="BU71" s="294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297"/>
      <c r="CH71" s="297"/>
      <c r="CI71" s="297"/>
      <c r="CJ71" s="297"/>
      <c r="CK71" s="297"/>
      <c r="CL71" s="297"/>
      <c r="CM71" s="297"/>
      <c r="CN71" s="297"/>
      <c r="CO71" s="297"/>
      <c r="CP71" s="297"/>
      <c r="CQ71" s="297"/>
      <c r="CR71" s="297"/>
    </row>
    <row r="72" spans="1:96" s="67" customFormat="1" ht="7.5" customHeight="1">
      <c r="A72" s="150">
        <v>63</v>
      </c>
      <c r="B72" s="147"/>
      <c r="C72" s="147"/>
      <c r="D72" s="147"/>
      <c r="E72" s="147"/>
      <c r="F72" s="142"/>
      <c r="G72" s="143"/>
      <c r="H72" s="143"/>
      <c r="I72" s="143"/>
      <c r="J72" s="143"/>
      <c r="K72" s="144"/>
      <c r="L72" s="83">
        <f t="shared" si="7"/>
      </c>
      <c r="M72" s="84">
        <f t="shared" si="8"/>
      </c>
      <c r="N72" s="78">
        <f t="shared" si="9"/>
        <v>39356</v>
      </c>
      <c r="O72" s="79">
        <f t="shared" si="10"/>
        <v>39356</v>
      </c>
      <c r="P72" s="79">
        <f t="shared" si="11"/>
        <v>39356</v>
      </c>
      <c r="Q72" s="79">
        <f t="shared" si="12"/>
        <v>39356</v>
      </c>
      <c r="R72" s="79">
        <f t="shared" si="13"/>
        <v>39356</v>
      </c>
      <c r="S72" s="147"/>
      <c r="T72" s="221"/>
      <c r="U72" s="221"/>
      <c r="V72" s="221"/>
      <c r="W72" s="221"/>
      <c r="X72" s="222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311"/>
      <c r="AT72" s="312"/>
      <c r="AU72" s="69"/>
      <c r="AV72" s="71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7"/>
      <c r="BJ72" s="297"/>
      <c r="BK72" s="297"/>
      <c r="BL72" s="297"/>
      <c r="BM72" s="297"/>
      <c r="BN72" s="297"/>
      <c r="BO72" s="297"/>
      <c r="BP72" s="297"/>
      <c r="BQ72" s="297"/>
      <c r="BR72" s="297"/>
      <c r="BS72" s="297"/>
      <c r="BT72" s="297"/>
      <c r="BU72" s="294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297"/>
      <c r="CH72" s="297"/>
      <c r="CI72" s="297"/>
      <c r="CJ72" s="297"/>
      <c r="CK72" s="297"/>
      <c r="CL72" s="297"/>
      <c r="CM72" s="297"/>
      <c r="CN72" s="297"/>
      <c r="CO72" s="297"/>
      <c r="CP72" s="297"/>
      <c r="CQ72" s="297"/>
      <c r="CR72" s="297"/>
    </row>
    <row r="73" spans="1:96" s="67" customFormat="1" ht="7.5" customHeight="1">
      <c r="A73" s="150">
        <v>64</v>
      </c>
      <c r="B73" s="147"/>
      <c r="C73" s="147"/>
      <c r="D73" s="147"/>
      <c r="E73" s="147"/>
      <c r="F73" s="142"/>
      <c r="G73" s="143"/>
      <c r="H73" s="143"/>
      <c r="I73" s="143"/>
      <c r="J73" s="143"/>
      <c r="K73" s="144"/>
      <c r="L73" s="83">
        <f t="shared" si="7"/>
      </c>
      <c r="M73" s="84">
        <f t="shared" si="8"/>
      </c>
      <c r="N73" s="78">
        <f t="shared" si="9"/>
        <v>39356</v>
      </c>
      <c r="O73" s="79">
        <f t="shared" si="10"/>
        <v>39356</v>
      </c>
      <c r="P73" s="79">
        <f t="shared" si="11"/>
        <v>39356</v>
      </c>
      <c r="Q73" s="79">
        <f t="shared" si="12"/>
        <v>39356</v>
      </c>
      <c r="R73" s="79">
        <f t="shared" si="13"/>
        <v>39356</v>
      </c>
      <c r="S73" s="147"/>
      <c r="T73" s="221"/>
      <c r="U73" s="221"/>
      <c r="V73" s="221"/>
      <c r="W73" s="221"/>
      <c r="X73" s="222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311"/>
      <c r="AT73" s="312"/>
      <c r="AU73" s="69"/>
      <c r="AV73" s="71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7"/>
      <c r="BJ73" s="297"/>
      <c r="BK73" s="297"/>
      <c r="BL73" s="297"/>
      <c r="BM73" s="297"/>
      <c r="BN73" s="297"/>
      <c r="BO73" s="297"/>
      <c r="BP73" s="297"/>
      <c r="BQ73" s="297"/>
      <c r="BR73" s="297"/>
      <c r="BS73" s="297"/>
      <c r="BT73" s="297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7"/>
      <c r="CH73" s="297"/>
      <c r="CI73" s="297"/>
      <c r="CJ73" s="297"/>
      <c r="CK73" s="297"/>
      <c r="CL73" s="297"/>
      <c r="CM73" s="297"/>
      <c r="CN73" s="297"/>
      <c r="CO73" s="297"/>
      <c r="CP73" s="297"/>
      <c r="CQ73" s="297"/>
      <c r="CR73" s="297"/>
    </row>
    <row r="74" spans="1:96" s="67" customFormat="1" ht="7.5" customHeight="1">
      <c r="A74" s="150">
        <v>65</v>
      </c>
      <c r="B74" s="147"/>
      <c r="C74" s="147"/>
      <c r="D74" s="147"/>
      <c r="E74" s="147"/>
      <c r="F74" s="142"/>
      <c r="G74" s="143"/>
      <c r="H74" s="143"/>
      <c r="I74" s="143"/>
      <c r="J74" s="143"/>
      <c r="K74" s="144"/>
      <c r="L74" s="83">
        <f aca="true" t="shared" si="14" ref="L74:L105">IF(F74="","",MAX(N74:R74))</f>
      </c>
      <c r="M74" s="84">
        <f aca="true" t="shared" si="15" ref="M74:M105">IF(F74="","",+L74+(F74*7/5))</f>
      </c>
      <c r="N74" s="78">
        <f aca="true" t="shared" si="16" ref="N74:N105">IF(K74="",(DATEVALUE("10/1/2007")),K74)</f>
        <v>39356</v>
      </c>
      <c r="O74" s="79">
        <f aca="true" t="shared" si="17" ref="O74:O105">IF(G74="",(DATEVALUE("10/1/2007")),VLOOKUP(G74,$A$10:$M$152,13))</f>
        <v>39356</v>
      </c>
      <c r="P74" s="79">
        <f aca="true" t="shared" si="18" ref="P74:P105">IF(H74="",(DATEVALUE("10/1/2007")),VLOOKUP(H74,$A$10:$M$152,13))</f>
        <v>39356</v>
      </c>
      <c r="Q74" s="79">
        <f aca="true" t="shared" si="19" ref="Q74:Q105">IF(I74="",(DATEVALUE("10/1/2007")),VLOOKUP(I74,$A$10:$M$152,13))</f>
        <v>39356</v>
      </c>
      <c r="R74" s="79">
        <f aca="true" t="shared" si="20" ref="R74:R105">IF(J74="",(DATEVALUE("10/1/2007")),VLOOKUP(J74,$A$10:$M$152,13))</f>
        <v>39356</v>
      </c>
      <c r="S74" s="147"/>
      <c r="T74" s="221"/>
      <c r="U74" s="221"/>
      <c r="V74" s="221"/>
      <c r="W74" s="221"/>
      <c r="X74" s="222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311"/>
      <c r="AT74" s="312"/>
      <c r="AU74" s="69"/>
      <c r="AV74" s="71"/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7"/>
      <c r="BU74" s="294"/>
      <c r="BV74" s="294"/>
      <c r="BW74" s="294"/>
      <c r="BX74" s="294"/>
      <c r="BY74" s="294"/>
      <c r="BZ74" s="294"/>
      <c r="CA74" s="294"/>
      <c r="CB74" s="294"/>
      <c r="CC74" s="294"/>
      <c r="CD74" s="294"/>
      <c r="CE74" s="294"/>
      <c r="CF74" s="294"/>
      <c r="CG74" s="297"/>
      <c r="CH74" s="297"/>
      <c r="CI74" s="297"/>
      <c r="CJ74" s="297"/>
      <c r="CK74" s="297"/>
      <c r="CL74" s="297"/>
      <c r="CM74" s="297"/>
      <c r="CN74" s="297"/>
      <c r="CO74" s="297"/>
      <c r="CP74" s="297"/>
      <c r="CQ74" s="297"/>
      <c r="CR74" s="297"/>
    </row>
    <row r="75" spans="1:96" s="67" customFormat="1" ht="7.5" customHeight="1">
      <c r="A75" s="150">
        <v>66</v>
      </c>
      <c r="B75" s="147"/>
      <c r="C75" s="147"/>
      <c r="D75" s="147"/>
      <c r="E75" s="147"/>
      <c r="F75" s="142"/>
      <c r="G75" s="143"/>
      <c r="H75" s="143"/>
      <c r="I75" s="143"/>
      <c r="J75" s="143"/>
      <c r="K75" s="144"/>
      <c r="L75" s="83">
        <f t="shared" si="14"/>
      </c>
      <c r="M75" s="84">
        <f t="shared" si="15"/>
      </c>
      <c r="N75" s="78">
        <f t="shared" si="16"/>
        <v>39356</v>
      </c>
      <c r="O75" s="79">
        <f t="shared" si="17"/>
        <v>39356</v>
      </c>
      <c r="P75" s="79">
        <f t="shared" si="18"/>
        <v>39356</v>
      </c>
      <c r="Q75" s="79">
        <f t="shared" si="19"/>
        <v>39356</v>
      </c>
      <c r="R75" s="79">
        <f t="shared" si="20"/>
        <v>39356</v>
      </c>
      <c r="S75" s="147"/>
      <c r="T75" s="221"/>
      <c r="U75" s="221"/>
      <c r="V75" s="221"/>
      <c r="W75" s="221"/>
      <c r="X75" s="222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311"/>
      <c r="AT75" s="312"/>
      <c r="AU75" s="69"/>
      <c r="AV75" s="71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7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7"/>
      <c r="CH75" s="297"/>
      <c r="CI75" s="297"/>
      <c r="CJ75" s="297"/>
      <c r="CK75" s="297"/>
      <c r="CL75" s="297"/>
      <c r="CM75" s="297"/>
      <c r="CN75" s="297"/>
      <c r="CO75" s="297"/>
      <c r="CP75" s="297"/>
      <c r="CQ75" s="297"/>
      <c r="CR75" s="297"/>
    </row>
    <row r="76" spans="1:96" s="67" customFormat="1" ht="7.5" customHeight="1">
      <c r="A76" s="150">
        <v>67</v>
      </c>
      <c r="B76" s="147"/>
      <c r="C76" s="147"/>
      <c r="D76" s="147"/>
      <c r="E76" s="147"/>
      <c r="F76" s="142"/>
      <c r="G76" s="143"/>
      <c r="H76" s="143"/>
      <c r="I76" s="143"/>
      <c r="J76" s="143"/>
      <c r="K76" s="144"/>
      <c r="L76" s="83">
        <f t="shared" si="14"/>
      </c>
      <c r="M76" s="84">
        <f t="shared" si="15"/>
      </c>
      <c r="N76" s="78">
        <f t="shared" si="16"/>
        <v>39356</v>
      </c>
      <c r="O76" s="79">
        <f t="shared" si="17"/>
        <v>39356</v>
      </c>
      <c r="P76" s="79">
        <f t="shared" si="18"/>
        <v>39356</v>
      </c>
      <c r="Q76" s="79">
        <f t="shared" si="19"/>
        <v>39356</v>
      </c>
      <c r="R76" s="79">
        <f t="shared" si="20"/>
        <v>39356</v>
      </c>
      <c r="S76" s="147"/>
      <c r="T76" s="221"/>
      <c r="U76" s="221"/>
      <c r="V76" s="221"/>
      <c r="W76" s="221"/>
      <c r="X76" s="222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311"/>
      <c r="AT76" s="312"/>
      <c r="AU76" s="69"/>
      <c r="AV76" s="71"/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7"/>
      <c r="BU76" s="294"/>
      <c r="BV76" s="294"/>
      <c r="BW76" s="294"/>
      <c r="BX76" s="294"/>
      <c r="BY76" s="294"/>
      <c r="BZ76" s="294"/>
      <c r="CA76" s="294"/>
      <c r="CB76" s="294"/>
      <c r="CC76" s="294"/>
      <c r="CD76" s="294"/>
      <c r="CE76" s="294"/>
      <c r="CF76" s="294"/>
      <c r="CG76" s="297"/>
      <c r="CH76" s="297"/>
      <c r="CI76" s="297"/>
      <c r="CJ76" s="297"/>
      <c r="CK76" s="297"/>
      <c r="CL76" s="297"/>
      <c r="CM76" s="297"/>
      <c r="CN76" s="297"/>
      <c r="CO76" s="297"/>
      <c r="CP76" s="297"/>
      <c r="CQ76" s="297"/>
      <c r="CR76" s="297"/>
    </row>
    <row r="77" spans="1:96" s="67" customFormat="1" ht="7.5" customHeight="1">
      <c r="A77" s="150">
        <v>68</v>
      </c>
      <c r="B77" s="147"/>
      <c r="C77" s="147"/>
      <c r="D77" s="147"/>
      <c r="E77" s="147"/>
      <c r="F77" s="142"/>
      <c r="G77" s="143"/>
      <c r="H77" s="143"/>
      <c r="I77" s="143"/>
      <c r="J77" s="143"/>
      <c r="K77" s="144"/>
      <c r="L77" s="83">
        <f t="shared" si="14"/>
      </c>
      <c r="M77" s="84">
        <f t="shared" si="15"/>
      </c>
      <c r="N77" s="78">
        <f t="shared" si="16"/>
        <v>39356</v>
      </c>
      <c r="O77" s="79">
        <f t="shared" si="17"/>
        <v>39356</v>
      </c>
      <c r="P77" s="79">
        <f t="shared" si="18"/>
        <v>39356</v>
      </c>
      <c r="Q77" s="79">
        <f t="shared" si="19"/>
        <v>39356</v>
      </c>
      <c r="R77" s="79">
        <f t="shared" si="20"/>
        <v>39356</v>
      </c>
      <c r="S77" s="147"/>
      <c r="T77" s="221"/>
      <c r="U77" s="221"/>
      <c r="V77" s="221"/>
      <c r="W77" s="221"/>
      <c r="X77" s="222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311"/>
      <c r="AT77" s="312"/>
      <c r="AU77" s="69"/>
      <c r="AV77" s="71"/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7"/>
      <c r="BU77" s="294"/>
      <c r="BV77" s="294"/>
      <c r="BW77" s="294"/>
      <c r="BX77" s="294"/>
      <c r="BY77" s="294"/>
      <c r="BZ77" s="294"/>
      <c r="CA77" s="294"/>
      <c r="CB77" s="294"/>
      <c r="CC77" s="294"/>
      <c r="CD77" s="294"/>
      <c r="CE77" s="294"/>
      <c r="CF77" s="294"/>
      <c r="CG77" s="297"/>
      <c r="CH77" s="297"/>
      <c r="CI77" s="297"/>
      <c r="CJ77" s="297"/>
      <c r="CK77" s="297"/>
      <c r="CL77" s="297"/>
      <c r="CM77" s="297"/>
      <c r="CN77" s="297"/>
      <c r="CO77" s="297"/>
      <c r="CP77" s="297"/>
      <c r="CQ77" s="297"/>
      <c r="CR77" s="297"/>
    </row>
    <row r="78" spans="1:96" s="67" customFormat="1" ht="7.5" customHeight="1">
      <c r="A78" s="150">
        <v>69</v>
      </c>
      <c r="B78" s="147"/>
      <c r="C78" s="147"/>
      <c r="D78" s="147"/>
      <c r="E78" s="147"/>
      <c r="F78" s="142"/>
      <c r="G78" s="143"/>
      <c r="H78" s="143"/>
      <c r="I78" s="143"/>
      <c r="J78" s="143"/>
      <c r="K78" s="144"/>
      <c r="L78" s="83">
        <f t="shared" si="14"/>
      </c>
      <c r="M78" s="84">
        <f t="shared" si="15"/>
      </c>
      <c r="N78" s="78">
        <f t="shared" si="16"/>
        <v>39356</v>
      </c>
      <c r="O78" s="79">
        <f t="shared" si="17"/>
        <v>39356</v>
      </c>
      <c r="P78" s="79">
        <f t="shared" si="18"/>
        <v>39356</v>
      </c>
      <c r="Q78" s="79">
        <f t="shared" si="19"/>
        <v>39356</v>
      </c>
      <c r="R78" s="79">
        <f t="shared" si="20"/>
        <v>39356</v>
      </c>
      <c r="S78" s="147"/>
      <c r="T78" s="221"/>
      <c r="U78" s="221"/>
      <c r="V78" s="221"/>
      <c r="W78" s="221"/>
      <c r="X78" s="222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311"/>
      <c r="AT78" s="312"/>
      <c r="AU78" s="69"/>
      <c r="AV78" s="71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7"/>
      <c r="BU78" s="294"/>
      <c r="BV78" s="294"/>
      <c r="BW78" s="294"/>
      <c r="BX78" s="294"/>
      <c r="BY78" s="294"/>
      <c r="BZ78" s="294"/>
      <c r="CA78" s="294"/>
      <c r="CB78" s="294"/>
      <c r="CC78" s="294"/>
      <c r="CD78" s="294"/>
      <c r="CE78" s="294"/>
      <c r="CF78" s="294"/>
      <c r="CG78" s="297"/>
      <c r="CH78" s="297"/>
      <c r="CI78" s="297"/>
      <c r="CJ78" s="297"/>
      <c r="CK78" s="297"/>
      <c r="CL78" s="297"/>
      <c r="CM78" s="297"/>
      <c r="CN78" s="297"/>
      <c r="CO78" s="297"/>
      <c r="CP78" s="297"/>
      <c r="CQ78" s="297"/>
      <c r="CR78" s="297"/>
    </row>
    <row r="79" spans="1:96" s="67" customFormat="1" ht="7.5" customHeight="1">
      <c r="A79" s="150">
        <v>70</v>
      </c>
      <c r="B79" s="147"/>
      <c r="C79" s="147"/>
      <c r="D79" s="147"/>
      <c r="E79" s="147"/>
      <c r="F79" s="142"/>
      <c r="G79" s="143"/>
      <c r="H79" s="143"/>
      <c r="I79" s="143"/>
      <c r="J79" s="143"/>
      <c r="K79" s="144"/>
      <c r="L79" s="83">
        <f t="shared" si="14"/>
      </c>
      <c r="M79" s="84">
        <f t="shared" si="15"/>
      </c>
      <c r="N79" s="78">
        <f t="shared" si="16"/>
        <v>39356</v>
      </c>
      <c r="O79" s="79">
        <f t="shared" si="17"/>
        <v>39356</v>
      </c>
      <c r="P79" s="79">
        <f t="shared" si="18"/>
        <v>39356</v>
      </c>
      <c r="Q79" s="79">
        <f t="shared" si="19"/>
        <v>39356</v>
      </c>
      <c r="R79" s="79">
        <f t="shared" si="20"/>
        <v>39356</v>
      </c>
      <c r="S79" s="147"/>
      <c r="T79" s="221"/>
      <c r="U79" s="221"/>
      <c r="V79" s="221"/>
      <c r="W79" s="221"/>
      <c r="X79" s="222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311"/>
      <c r="AT79" s="312"/>
      <c r="AU79" s="69"/>
      <c r="AV79" s="71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7"/>
      <c r="BU79" s="294"/>
      <c r="BV79" s="294"/>
      <c r="BW79" s="294"/>
      <c r="BX79" s="294"/>
      <c r="BY79" s="294"/>
      <c r="BZ79" s="294"/>
      <c r="CA79" s="294"/>
      <c r="CB79" s="294"/>
      <c r="CC79" s="294"/>
      <c r="CD79" s="294"/>
      <c r="CE79" s="294"/>
      <c r="CF79" s="294"/>
      <c r="CG79" s="297"/>
      <c r="CH79" s="297"/>
      <c r="CI79" s="297"/>
      <c r="CJ79" s="297"/>
      <c r="CK79" s="297"/>
      <c r="CL79" s="297"/>
      <c r="CM79" s="297"/>
      <c r="CN79" s="297"/>
      <c r="CO79" s="297"/>
      <c r="CP79" s="297"/>
      <c r="CQ79" s="297"/>
      <c r="CR79" s="297"/>
    </row>
    <row r="80" spans="1:96" s="67" customFormat="1" ht="7.5" customHeight="1">
      <c r="A80" s="150">
        <v>71</v>
      </c>
      <c r="B80" s="147"/>
      <c r="C80" s="147"/>
      <c r="D80" s="147"/>
      <c r="E80" s="147"/>
      <c r="F80" s="142"/>
      <c r="G80" s="143"/>
      <c r="H80" s="143"/>
      <c r="I80" s="143"/>
      <c r="J80" s="143"/>
      <c r="K80" s="144"/>
      <c r="L80" s="83">
        <f t="shared" si="14"/>
      </c>
      <c r="M80" s="84">
        <f t="shared" si="15"/>
      </c>
      <c r="N80" s="78">
        <f t="shared" si="16"/>
        <v>39356</v>
      </c>
      <c r="O80" s="79">
        <f t="shared" si="17"/>
        <v>39356</v>
      </c>
      <c r="P80" s="79">
        <f t="shared" si="18"/>
        <v>39356</v>
      </c>
      <c r="Q80" s="79">
        <f t="shared" si="19"/>
        <v>39356</v>
      </c>
      <c r="R80" s="79">
        <f t="shared" si="20"/>
        <v>39356</v>
      </c>
      <c r="S80" s="147"/>
      <c r="T80" s="221"/>
      <c r="U80" s="221"/>
      <c r="V80" s="221"/>
      <c r="W80" s="221"/>
      <c r="X80" s="222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311"/>
      <c r="AT80" s="312"/>
      <c r="AU80" s="69"/>
      <c r="AV80" s="71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7"/>
      <c r="BU80" s="294"/>
      <c r="BV80" s="294"/>
      <c r="BW80" s="294"/>
      <c r="BX80" s="294"/>
      <c r="BY80" s="294"/>
      <c r="BZ80" s="294"/>
      <c r="CA80" s="294"/>
      <c r="CB80" s="294"/>
      <c r="CC80" s="294"/>
      <c r="CD80" s="294"/>
      <c r="CE80" s="294"/>
      <c r="CF80" s="294"/>
      <c r="CG80" s="297"/>
      <c r="CH80" s="297"/>
      <c r="CI80" s="297"/>
      <c r="CJ80" s="297"/>
      <c r="CK80" s="297"/>
      <c r="CL80" s="297"/>
      <c r="CM80" s="297"/>
      <c r="CN80" s="297"/>
      <c r="CO80" s="297"/>
      <c r="CP80" s="297"/>
      <c r="CQ80" s="297"/>
      <c r="CR80" s="297"/>
    </row>
    <row r="81" spans="1:96" s="67" customFormat="1" ht="7.5" customHeight="1">
      <c r="A81" s="150">
        <v>72</v>
      </c>
      <c r="B81" s="147"/>
      <c r="C81" s="147"/>
      <c r="D81" s="147"/>
      <c r="E81" s="147"/>
      <c r="F81" s="142"/>
      <c r="G81" s="143"/>
      <c r="H81" s="143"/>
      <c r="I81" s="143"/>
      <c r="J81" s="143"/>
      <c r="K81" s="144"/>
      <c r="L81" s="83">
        <f t="shared" si="14"/>
      </c>
      <c r="M81" s="84">
        <f t="shared" si="15"/>
      </c>
      <c r="N81" s="78">
        <f t="shared" si="16"/>
        <v>39356</v>
      </c>
      <c r="O81" s="79">
        <f t="shared" si="17"/>
        <v>39356</v>
      </c>
      <c r="P81" s="79">
        <f t="shared" si="18"/>
        <v>39356</v>
      </c>
      <c r="Q81" s="79">
        <f t="shared" si="19"/>
        <v>39356</v>
      </c>
      <c r="R81" s="79">
        <f t="shared" si="20"/>
        <v>39356</v>
      </c>
      <c r="S81" s="147"/>
      <c r="T81" s="221"/>
      <c r="U81" s="221"/>
      <c r="V81" s="221"/>
      <c r="W81" s="221"/>
      <c r="X81" s="222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311"/>
      <c r="AT81" s="312"/>
      <c r="AU81" s="69"/>
      <c r="AV81" s="71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7"/>
      <c r="BU81" s="294"/>
      <c r="BV81" s="294"/>
      <c r="BW81" s="294"/>
      <c r="BX81" s="294"/>
      <c r="BY81" s="294"/>
      <c r="BZ81" s="294"/>
      <c r="CA81" s="294"/>
      <c r="CB81" s="294"/>
      <c r="CC81" s="294"/>
      <c r="CD81" s="294"/>
      <c r="CE81" s="294"/>
      <c r="CF81" s="294"/>
      <c r="CG81" s="297"/>
      <c r="CH81" s="297"/>
      <c r="CI81" s="297"/>
      <c r="CJ81" s="297"/>
      <c r="CK81" s="297"/>
      <c r="CL81" s="297"/>
      <c r="CM81" s="297"/>
      <c r="CN81" s="297"/>
      <c r="CO81" s="297"/>
      <c r="CP81" s="297"/>
      <c r="CQ81" s="297"/>
      <c r="CR81" s="297"/>
    </row>
    <row r="82" spans="1:96" s="67" customFormat="1" ht="7.5" customHeight="1">
      <c r="A82" s="150">
        <v>73</v>
      </c>
      <c r="B82" s="147"/>
      <c r="C82" s="147"/>
      <c r="D82" s="147"/>
      <c r="E82" s="147"/>
      <c r="F82" s="142"/>
      <c r="G82" s="143"/>
      <c r="H82" s="143"/>
      <c r="I82" s="143"/>
      <c r="J82" s="143"/>
      <c r="K82" s="144"/>
      <c r="L82" s="83">
        <f t="shared" si="14"/>
      </c>
      <c r="M82" s="84">
        <f t="shared" si="15"/>
      </c>
      <c r="N82" s="78">
        <f t="shared" si="16"/>
        <v>39356</v>
      </c>
      <c r="O82" s="79">
        <f t="shared" si="17"/>
        <v>39356</v>
      </c>
      <c r="P82" s="79">
        <f t="shared" si="18"/>
        <v>39356</v>
      </c>
      <c r="Q82" s="79">
        <f t="shared" si="19"/>
        <v>39356</v>
      </c>
      <c r="R82" s="79">
        <f t="shared" si="20"/>
        <v>39356</v>
      </c>
      <c r="S82" s="147"/>
      <c r="T82" s="221"/>
      <c r="U82" s="221"/>
      <c r="V82" s="221"/>
      <c r="W82" s="221"/>
      <c r="X82" s="222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311"/>
      <c r="AT82" s="312"/>
      <c r="AU82" s="69"/>
      <c r="AV82" s="71"/>
      <c r="AW82" s="294"/>
      <c r="AX82" s="294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4"/>
      <c r="BV82" s="294"/>
      <c r="BW82" s="294"/>
      <c r="BX82" s="294"/>
      <c r="BY82" s="294"/>
      <c r="BZ82" s="294"/>
      <c r="CA82" s="294"/>
      <c r="CB82" s="294"/>
      <c r="CC82" s="294"/>
      <c r="CD82" s="294"/>
      <c r="CE82" s="294"/>
      <c r="CF82" s="294"/>
      <c r="CG82" s="297"/>
      <c r="CH82" s="297"/>
      <c r="CI82" s="297"/>
      <c r="CJ82" s="297"/>
      <c r="CK82" s="297"/>
      <c r="CL82" s="297"/>
      <c r="CM82" s="297"/>
      <c r="CN82" s="297"/>
      <c r="CO82" s="297"/>
      <c r="CP82" s="297"/>
      <c r="CQ82" s="297"/>
      <c r="CR82" s="297"/>
    </row>
    <row r="83" spans="1:96" s="67" customFormat="1" ht="7.5" customHeight="1">
      <c r="A83" s="150">
        <v>74</v>
      </c>
      <c r="B83" s="147"/>
      <c r="C83" s="147"/>
      <c r="D83" s="147"/>
      <c r="E83" s="147"/>
      <c r="F83" s="142"/>
      <c r="G83" s="143"/>
      <c r="H83" s="143"/>
      <c r="I83" s="143"/>
      <c r="J83" s="143"/>
      <c r="K83" s="144"/>
      <c r="L83" s="83">
        <f t="shared" si="14"/>
      </c>
      <c r="M83" s="84">
        <f t="shared" si="15"/>
      </c>
      <c r="N83" s="78">
        <f t="shared" si="16"/>
        <v>39356</v>
      </c>
      <c r="O83" s="79">
        <f t="shared" si="17"/>
        <v>39356</v>
      </c>
      <c r="P83" s="79">
        <f t="shared" si="18"/>
        <v>39356</v>
      </c>
      <c r="Q83" s="79">
        <f t="shared" si="19"/>
        <v>39356</v>
      </c>
      <c r="R83" s="79">
        <f t="shared" si="20"/>
        <v>39356</v>
      </c>
      <c r="S83" s="147"/>
      <c r="T83" s="221"/>
      <c r="U83" s="221"/>
      <c r="V83" s="221"/>
      <c r="W83" s="221"/>
      <c r="X83" s="222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311"/>
      <c r="AT83" s="312"/>
      <c r="AU83" s="69"/>
      <c r="AV83" s="71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4"/>
      <c r="BV83" s="294"/>
      <c r="BW83" s="294"/>
      <c r="BX83" s="294"/>
      <c r="BY83" s="294"/>
      <c r="BZ83" s="294"/>
      <c r="CA83" s="294"/>
      <c r="CB83" s="294"/>
      <c r="CC83" s="294"/>
      <c r="CD83" s="294"/>
      <c r="CE83" s="294"/>
      <c r="CF83" s="294"/>
      <c r="CG83" s="297"/>
      <c r="CH83" s="297"/>
      <c r="CI83" s="297"/>
      <c r="CJ83" s="297"/>
      <c r="CK83" s="297"/>
      <c r="CL83" s="297"/>
      <c r="CM83" s="297"/>
      <c r="CN83" s="297"/>
      <c r="CO83" s="297"/>
      <c r="CP83" s="297"/>
      <c r="CQ83" s="297"/>
      <c r="CR83" s="297"/>
    </row>
    <row r="84" spans="1:96" s="67" customFormat="1" ht="7.5" customHeight="1">
      <c r="A84" s="150">
        <v>75</v>
      </c>
      <c r="B84" s="147"/>
      <c r="C84" s="147"/>
      <c r="D84" s="147"/>
      <c r="E84" s="147"/>
      <c r="F84" s="142"/>
      <c r="G84" s="143"/>
      <c r="H84" s="143"/>
      <c r="I84" s="143"/>
      <c r="J84" s="143"/>
      <c r="K84" s="144"/>
      <c r="L84" s="83">
        <f t="shared" si="14"/>
      </c>
      <c r="M84" s="84">
        <f t="shared" si="15"/>
      </c>
      <c r="N84" s="78">
        <f t="shared" si="16"/>
        <v>39356</v>
      </c>
      <c r="O84" s="79">
        <f t="shared" si="17"/>
        <v>39356</v>
      </c>
      <c r="P84" s="79">
        <f t="shared" si="18"/>
        <v>39356</v>
      </c>
      <c r="Q84" s="79">
        <f t="shared" si="19"/>
        <v>39356</v>
      </c>
      <c r="R84" s="79">
        <f t="shared" si="20"/>
        <v>39356</v>
      </c>
      <c r="S84" s="147"/>
      <c r="T84" s="221"/>
      <c r="U84" s="221"/>
      <c r="V84" s="221"/>
      <c r="W84" s="221"/>
      <c r="X84" s="222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311"/>
      <c r="AT84" s="312"/>
      <c r="AU84" s="69"/>
      <c r="AV84" s="71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4"/>
      <c r="BV84" s="294"/>
      <c r="BW84" s="294"/>
      <c r="BX84" s="294"/>
      <c r="BY84" s="294"/>
      <c r="BZ84" s="294"/>
      <c r="CA84" s="294"/>
      <c r="CB84" s="294"/>
      <c r="CC84" s="294"/>
      <c r="CD84" s="294"/>
      <c r="CE84" s="294"/>
      <c r="CF84" s="294"/>
      <c r="CG84" s="297"/>
      <c r="CH84" s="297"/>
      <c r="CI84" s="297"/>
      <c r="CJ84" s="297"/>
      <c r="CK84" s="297"/>
      <c r="CL84" s="297"/>
      <c r="CM84" s="297"/>
      <c r="CN84" s="297"/>
      <c r="CO84" s="297"/>
      <c r="CP84" s="297"/>
      <c r="CQ84" s="297"/>
      <c r="CR84" s="297"/>
    </row>
    <row r="85" spans="1:96" s="67" customFormat="1" ht="7.5" customHeight="1">
      <c r="A85" s="150">
        <v>76</v>
      </c>
      <c r="B85" s="147"/>
      <c r="C85" s="147"/>
      <c r="D85" s="147"/>
      <c r="E85" s="147"/>
      <c r="F85" s="142"/>
      <c r="G85" s="143"/>
      <c r="H85" s="143"/>
      <c r="I85" s="143"/>
      <c r="J85" s="143"/>
      <c r="K85" s="144"/>
      <c r="L85" s="83">
        <f t="shared" si="14"/>
      </c>
      <c r="M85" s="84">
        <f t="shared" si="15"/>
      </c>
      <c r="N85" s="78">
        <f t="shared" si="16"/>
        <v>39356</v>
      </c>
      <c r="O85" s="79">
        <f t="shared" si="17"/>
        <v>39356</v>
      </c>
      <c r="P85" s="79">
        <f t="shared" si="18"/>
        <v>39356</v>
      </c>
      <c r="Q85" s="79">
        <f t="shared" si="19"/>
        <v>39356</v>
      </c>
      <c r="R85" s="79">
        <f t="shared" si="20"/>
        <v>39356</v>
      </c>
      <c r="S85" s="147"/>
      <c r="T85" s="221"/>
      <c r="U85" s="221"/>
      <c r="V85" s="221"/>
      <c r="W85" s="221"/>
      <c r="X85" s="222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311"/>
      <c r="AT85" s="312"/>
      <c r="AU85" s="69"/>
      <c r="AV85" s="71"/>
      <c r="AW85" s="294"/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4"/>
      <c r="BV85" s="294"/>
      <c r="BW85" s="294"/>
      <c r="BX85" s="294"/>
      <c r="BY85" s="294"/>
      <c r="BZ85" s="294"/>
      <c r="CA85" s="294"/>
      <c r="CB85" s="294"/>
      <c r="CC85" s="294"/>
      <c r="CD85" s="294"/>
      <c r="CE85" s="294"/>
      <c r="CF85" s="294"/>
      <c r="CG85" s="297"/>
      <c r="CH85" s="297"/>
      <c r="CI85" s="297"/>
      <c r="CJ85" s="297"/>
      <c r="CK85" s="297"/>
      <c r="CL85" s="297"/>
      <c r="CM85" s="297"/>
      <c r="CN85" s="297"/>
      <c r="CO85" s="297"/>
      <c r="CP85" s="297"/>
      <c r="CQ85" s="297"/>
      <c r="CR85" s="297"/>
    </row>
    <row r="86" spans="1:96" s="67" customFormat="1" ht="7.5" customHeight="1">
      <c r="A86" s="150">
        <v>77</v>
      </c>
      <c r="B86" s="147"/>
      <c r="C86" s="147"/>
      <c r="D86" s="147"/>
      <c r="E86" s="147"/>
      <c r="F86" s="142"/>
      <c r="G86" s="143"/>
      <c r="H86" s="143"/>
      <c r="I86" s="143"/>
      <c r="J86" s="143"/>
      <c r="K86" s="144"/>
      <c r="L86" s="83">
        <f t="shared" si="14"/>
      </c>
      <c r="M86" s="84">
        <f t="shared" si="15"/>
      </c>
      <c r="N86" s="78">
        <f t="shared" si="16"/>
        <v>39356</v>
      </c>
      <c r="O86" s="79">
        <f t="shared" si="17"/>
        <v>39356</v>
      </c>
      <c r="P86" s="79">
        <f t="shared" si="18"/>
        <v>39356</v>
      </c>
      <c r="Q86" s="79">
        <f t="shared" si="19"/>
        <v>39356</v>
      </c>
      <c r="R86" s="79">
        <f t="shared" si="20"/>
        <v>39356</v>
      </c>
      <c r="S86" s="147"/>
      <c r="T86" s="221"/>
      <c r="U86" s="221"/>
      <c r="V86" s="221"/>
      <c r="W86" s="221"/>
      <c r="X86" s="222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311"/>
      <c r="AT86" s="312"/>
      <c r="AU86" s="69"/>
      <c r="AV86" s="71"/>
      <c r="AW86" s="294"/>
      <c r="AX86" s="294"/>
      <c r="AY86" s="294"/>
      <c r="AZ86" s="294"/>
      <c r="BA86" s="294"/>
      <c r="BB86" s="294"/>
      <c r="BC86" s="294"/>
      <c r="BD86" s="294"/>
      <c r="BE86" s="294"/>
      <c r="BF86" s="294"/>
      <c r="BG86" s="294"/>
      <c r="BH86" s="294"/>
      <c r="BI86" s="297"/>
      <c r="BJ86" s="297"/>
      <c r="BK86" s="297"/>
      <c r="BL86" s="297"/>
      <c r="BM86" s="297"/>
      <c r="BN86" s="297"/>
      <c r="BO86" s="297"/>
      <c r="BP86" s="297"/>
      <c r="BQ86" s="297"/>
      <c r="BR86" s="297"/>
      <c r="BS86" s="297"/>
      <c r="BT86" s="297"/>
      <c r="BU86" s="294"/>
      <c r="BV86" s="294"/>
      <c r="BW86" s="294"/>
      <c r="BX86" s="294"/>
      <c r="BY86" s="294"/>
      <c r="BZ86" s="294"/>
      <c r="CA86" s="294"/>
      <c r="CB86" s="294"/>
      <c r="CC86" s="294"/>
      <c r="CD86" s="294"/>
      <c r="CE86" s="294"/>
      <c r="CF86" s="294"/>
      <c r="CG86" s="297"/>
      <c r="CH86" s="297"/>
      <c r="CI86" s="297"/>
      <c r="CJ86" s="297"/>
      <c r="CK86" s="297"/>
      <c r="CL86" s="297"/>
      <c r="CM86" s="297"/>
      <c r="CN86" s="297"/>
      <c r="CO86" s="297"/>
      <c r="CP86" s="297"/>
      <c r="CQ86" s="297"/>
      <c r="CR86" s="297"/>
    </row>
    <row r="87" spans="1:96" s="67" customFormat="1" ht="7.5" customHeight="1">
      <c r="A87" s="150">
        <v>78</v>
      </c>
      <c r="B87" s="147"/>
      <c r="C87" s="147"/>
      <c r="D87" s="147"/>
      <c r="E87" s="147"/>
      <c r="F87" s="142"/>
      <c r="G87" s="143"/>
      <c r="H87" s="143"/>
      <c r="I87" s="143"/>
      <c r="J87" s="143"/>
      <c r="K87" s="144"/>
      <c r="L87" s="83">
        <f t="shared" si="14"/>
      </c>
      <c r="M87" s="84">
        <f t="shared" si="15"/>
      </c>
      <c r="N87" s="78">
        <f t="shared" si="16"/>
        <v>39356</v>
      </c>
      <c r="O87" s="79">
        <f t="shared" si="17"/>
        <v>39356</v>
      </c>
      <c r="P87" s="79">
        <f t="shared" si="18"/>
        <v>39356</v>
      </c>
      <c r="Q87" s="79">
        <f t="shared" si="19"/>
        <v>39356</v>
      </c>
      <c r="R87" s="79">
        <f t="shared" si="20"/>
        <v>39356</v>
      </c>
      <c r="S87" s="147"/>
      <c r="T87" s="221"/>
      <c r="U87" s="221"/>
      <c r="V87" s="221"/>
      <c r="W87" s="221"/>
      <c r="X87" s="222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311"/>
      <c r="AT87" s="312"/>
      <c r="AU87" s="69"/>
      <c r="AV87" s="71"/>
      <c r="AW87" s="294"/>
      <c r="AX87" s="294"/>
      <c r="AY87" s="294"/>
      <c r="AZ87" s="294"/>
      <c r="BA87" s="294"/>
      <c r="BB87" s="294"/>
      <c r="BC87" s="294"/>
      <c r="BD87" s="294"/>
      <c r="BE87" s="294"/>
      <c r="BF87" s="294"/>
      <c r="BG87" s="294"/>
      <c r="BH87" s="294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/>
      <c r="BU87" s="294"/>
      <c r="BV87" s="294"/>
      <c r="BW87" s="294"/>
      <c r="BX87" s="294"/>
      <c r="BY87" s="294"/>
      <c r="BZ87" s="294"/>
      <c r="CA87" s="294"/>
      <c r="CB87" s="294"/>
      <c r="CC87" s="294"/>
      <c r="CD87" s="294"/>
      <c r="CE87" s="294"/>
      <c r="CF87" s="294"/>
      <c r="CG87" s="297"/>
      <c r="CH87" s="297"/>
      <c r="CI87" s="297"/>
      <c r="CJ87" s="297"/>
      <c r="CK87" s="297"/>
      <c r="CL87" s="297"/>
      <c r="CM87" s="297"/>
      <c r="CN87" s="297"/>
      <c r="CO87" s="297"/>
      <c r="CP87" s="297"/>
      <c r="CQ87" s="297"/>
      <c r="CR87" s="297"/>
    </row>
    <row r="88" spans="1:96" s="67" customFormat="1" ht="7.5" customHeight="1">
      <c r="A88" s="150">
        <v>79</v>
      </c>
      <c r="B88" s="147"/>
      <c r="C88" s="147"/>
      <c r="D88" s="147"/>
      <c r="E88" s="147"/>
      <c r="F88" s="142"/>
      <c r="G88" s="143"/>
      <c r="H88" s="143"/>
      <c r="I88" s="143"/>
      <c r="J88" s="143"/>
      <c r="K88" s="144"/>
      <c r="L88" s="83">
        <f t="shared" si="14"/>
      </c>
      <c r="M88" s="84">
        <f t="shared" si="15"/>
      </c>
      <c r="N88" s="78">
        <f t="shared" si="16"/>
        <v>39356</v>
      </c>
      <c r="O88" s="79">
        <f t="shared" si="17"/>
        <v>39356</v>
      </c>
      <c r="P88" s="79">
        <f t="shared" si="18"/>
        <v>39356</v>
      </c>
      <c r="Q88" s="79">
        <f t="shared" si="19"/>
        <v>39356</v>
      </c>
      <c r="R88" s="79">
        <f t="shared" si="20"/>
        <v>39356</v>
      </c>
      <c r="S88" s="147"/>
      <c r="T88" s="221"/>
      <c r="U88" s="221"/>
      <c r="V88" s="221"/>
      <c r="W88" s="221"/>
      <c r="X88" s="222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311"/>
      <c r="AT88" s="312"/>
      <c r="AU88" s="69"/>
      <c r="AV88" s="71"/>
      <c r="AW88" s="294"/>
      <c r="AX88" s="294"/>
      <c r="AY88" s="294"/>
      <c r="AZ88" s="294"/>
      <c r="BA88" s="294"/>
      <c r="BB88" s="294"/>
      <c r="BC88" s="294"/>
      <c r="BD88" s="294"/>
      <c r="BE88" s="294"/>
      <c r="BF88" s="294"/>
      <c r="BG88" s="294"/>
      <c r="BH88" s="294"/>
      <c r="BI88" s="297"/>
      <c r="BJ88" s="297"/>
      <c r="BK88" s="297"/>
      <c r="BL88" s="297"/>
      <c r="BM88" s="297"/>
      <c r="BN88" s="297"/>
      <c r="BO88" s="297"/>
      <c r="BP88" s="297"/>
      <c r="BQ88" s="297"/>
      <c r="BR88" s="297"/>
      <c r="BS88" s="297"/>
      <c r="BT88" s="297"/>
      <c r="BU88" s="294"/>
      <c r="BV88" s="294"/>
      <c r="BW88" s="294"/>
      <c r="BX88" s="294"/>
      <c r="BY88" s="294"/>
      <c r="BZ88" s="294"/>
      <c r="CA88" s="294"/>
      <c r="CB88" s="294"/>
      <c r="CC88" s="294"/>
      <c r="CD88" s="294"/>
      <c r="CE88" s="294"/>
      <c r="CF88" s="294"/>
      <c r="CG88" s="297"/>
      <c r="CH88" s="297"/>
      <c r="CI88" s="297"/>
      <c r="CJ88" s="297"/>
      <c r="CK88" s="297"/>
      <c r="CL88" s="297"/>
      <c r="CM88" s="297"/>
      <c r="CN88" s="297"/>
      <c r="CO88" s="297"/>
      <c r="CP88" s="297"/>
      <c r="CQ88" s="297"/>
      <c r="CR88" s="297"/>
    </row>
    <row r="89" spans="1:96" s="67" customFormat="1" ht="7.5" customHeight="1">
      <c r="A89" s="150">
        <v>80</v>
      </c>
      <c r="B89" s="147"/>
      <c r="C89" s="147"/>
      <c r="D89" s="147"/>
      <c r="E89" s="147"/>
      <c r="F89" s="142"/>
      <c r="G89" s="143"/>
      <c r="H89" s="143"/>
      <c r="I89" s="143"/>
      <c r="J89" s="143"/>
      <c r="K89" s="144"/>
      <c r="L89" s="83">
        <f t="shared" si="14"/>
      </c>
      <c r="M89" s="84">
        <f t="shared" si="15"/>
      </c>
      <c r="N89" s="78">
        <f t="shared" si="16"/>
        <v>39356</v>
      </c>
      <c r="O89" s="79">
        <f t="shared" si="17"/>
        <v>39356</v>
      </c>
      <c r="P89" s="79">
        <f t="shared" si="18"/>
        <v>39356</v>
      </c>
      <c r="Q89" s="79">
        <f t="shared" si="19"/>
        <v>39356</v>
      </c>
      <c r="R89" s="79">
        <f t="shared" si="20"/>
        <v>39356</v>
      </c>
      <c r="S89" s="147"/>
      <c r="T89" s="221"/>
      <c r="U89" s="221"/>
      <c r="V89" s="221"/>
      <c r="W89" s="221"/>
      <c r="X89" s="222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311"/>
      <c r="AT89" s="312"/>
      <c r="AU89" s="69"/>
      <c r="AV89" s="71"/>
      <c r="AW89" s="294"/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4"/>
      <c r="CG89" s="297"/>
      <c r="CH89" s="297"/>
      <c r="CI89" s="297"/>
      <c r="CJ89" s="297"/>
      <c r="CK89" s="297"/>
      <c r="CL89" s="297"/>
      <c r="CM89" s="297"/>
      <c r="CN89" s="297"/>
      <c r="CO89" s="297"/>
      <c r="CP89" s="297"/>
      <c r="CQ89" s="297"/>
      <c r="CR89" s="297"/>
    </row>
    <row r="90" spans="1:96" s="67" customFormat="1" ht="7.5" customHeight="1">
      <c r="A90" s="150">
        <v>81</v>
      </c>
      <c r="B90" s="147"/>
      <c r="C90" s="147"/>
      <c r="D90" s="147"/>
      <c r="E90" s="147"/>
      <c r="F90" s="142"/>
      <c r="G90" s="143"/>
      <c r="H90" s="143"/>
      <c r="I90" s="143"/>
      <c r="J90" s="143"/>
      <c r="K90" s="144"/>
      <c r="L90" s="83">
        <f t="shared" si="14"/>
      </c>
      <c r="M90" s="84">
        <f t="shared" si="15"/>
      </c>
      <c r="N90" s="78">
        <f t="shared" si="16"/>
        <v>39356</v>
      </c>
      <c r="O90" s="79">
        <f t="shared" si="17"/>
        <v>39356</v>
      </c>
      <c r="P90" s="79">
        <f t="shared" si="18"/>
        <v>39356</v>
      </c>
      <c r="Q90" s="79">
        <f t="shared" si="19"/>
        <v>39356</v>
      </c>
      <c r="R90" s="79">
        <f t="shared" si="20"/>
        <v>39356</v>
      </c>
      <c r="S90" s="147"/>
      <c r="T90" s="221"/>
      <c r="U90" s="221"/>
      <c r="V90" s="221"/>
      <c r="W90" s="221"/>
      <c r="X90" s="222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311"/>
      <c r="AT90" s="312"/>
      <c r="AU90" s="69"/>
      <c r="AV90" s="71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7"/>
      <c r="BJ90" s="297"/>
      <c r="BK90" s="297"/>
      <c r="BL90" s="297"/>
      <c r="BM90" s="297"/>
      <c r="BN90" s="297"/>
      <c r="BO90" s="297"/>
      <c r="BP90" s="297"/>
      <c r="BQ90" s="297"/>
      <c r="BR90" s="297"/>
      <c r="BS90" s="297"/>
      <c r="BT90" s="297"/>
      <c r="BU90" s="294"/>
      <c r="BV90" s="294"/>
      <c r="BW90" s="294"/>
      <c r="BX90" s="294"/>
      <c r="BY90" s="294"/>
      <c r="BZ90" s="294"/>
      <c r="CA90" s="294"/>
      <c r="CB90" s="294"/>
      <c r="CC90" s="294"/>
      <c r="CD90" s="294"/>
      <c r="CE90" s="294"/>
      <c r="CF90" s="294"/>
      <c r="CG90" s="297"/>
      <c r="CH90" s="297"/>
      <c r="CI90" s="297"/>
      <c r="CJ90" s="297"/>
      <c r="CK90" s="297"/>
      <c r="CL90" s="297"/>
      <c r="CM90" s="297"/>
      <c r="CN90" s="297"/>
      <c r="CO90" s="297"/>
      <c r="CP90" s="297"/>
      <c r="CQ90" s="297"/>
      <c r="CR90" s="297"/>
    </row>
    <row r="91" spans="1:96" s="67" customFormat="1" ht="7.5" customHeight="1">
      <c r="A91" s="150">
        <v>82</v>
      </c>
      <c r="B91" s="147"/>
      <c r="C91" s="147"/>
      <c r="D91" s="147"/>
      <c r="E91" s="147"/>
      <c r="F91" s="142"/>
      <c r="G91" s="143"/>
      <c r="H91" s="143"/>
      <c r="I91" s="143"/>
      <c r="J91" s="143"/>
      <c r="K91" s="144"/>
      <c r="L91" s="83">
        <f t="shared" si="14"/>
      </c>
      <c r="M91" s="84">
        <f t="shared" si="15"/>
      </c>
      <c r="N91" s="78">
        <f t="shared" si="16"/>
        <v>39356</v>
      </c>
      <c r="O91" s="79">
        <f t="shared" si="17"/>
        <v>39356</v>
      </c>
      <c r="P91" s="79">
        <f t="shared" si="18"/>
        <v>39356</v>
      </c>
      <c r="Q91" s="79">
        <f t="shared" si="19"/>
        <v>39356</v>
      </c>
      <c r="R91" s="79">
        <f t="shared" si="20"/>
        <v>39356</v>
      </c>
      <c r="S91" s="147"/>
      <c r="T91" s="221"/>
      <c r="U91" s="221"/>
      <c r="V91" s="221"/>
      <c r="W91" s="221"/>
      <c r="X91" s="222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311"/>
      <c r="AT91" s="312"/>
      <c r="AU91" s="69"/>
      <c r="AV91" s="71"/>
      <c r="AW91" s="294"/>
      <c r="AX91" s="294"/>
      <c r="AY91" s="294"/>
      <c r="AZ91" s="294"/>
      <c r="BA91" s="294"/>
      <c r="BB91" s="294"/>
      <c r="BC91" s="294"/>
      <c r="BD91" s="294"/>
      <c r="BE91" s="294"/>
      <c r="BF91" s="294"/>
      <c r="BG91" s="294"/>
      <c r="BH91" s="294"/>
      <c r="BI91" s="297"/>
      <c r="BJ91" s="297"/>
      <c r="BK91" s="297"/>
      <c r="BL91" s="297"/>
      <c r="BM91" s="297"/>
      <c r="BN91" s="297"/>
      <c r="BO91" s="297"/>
      <c r="BP91" s="297"/>
      <c r="BQ91" s="297"/>
      <c r="BR91" s="297"/>
      <c r="BS91" s="297"/>
      <c r="BT91" s="297"/>
      <c r="BU91" s="294"/>
      <c r="BV91" s="294"/>
      <c r="BW91" s="294"/>
      <c r="BX91" s="294"/>
      <c r="BY91" s="294"/>
      <c r="BZ91" s="294"/>
      <c r="CA91" s="294"/>
      <c r="CB91" s="294"/>
      <c r="CC91" s="294"/>
      <c r="CD91" s="294"/>
      <c r="CE91" s="294"/>
      <c r="CF91" s="294"/>
      <c r="CG91" s="297"/>
      <c r="CH91" s="297"/>
      <c r="CI91" s="297"/>
      <c r="CJ91" s="297"/>
      <c r="CK91" s="297"/>
      <c r="CL91" s="297"/>
      <c r="CM91" s="297"/>
      <c r="CN91" s="297"/>
      <c r="CO91" s="297"/>
      <c r="CP91" s="297"/>
      <c r="CQ91" s="297"/>
      <c r="CR91" s="297"/>
    </row>
    <row r="92" spans="1:96" s="67" customFormat="1" ht="7.5" customHeight="1">
      <c r="A92" s="150">
        <v>83</v>
      </c>
      <c r="B92" s="147"/>
      <c r="C92" s="147"/>
      <c r="D92" s="147"/>
      <c r="E92" s="147"/>
      <c r="F92" s="142"/>
      <c r="G92" s="143"/>
      <c r="H92" s="143"/>
      <c r="I92" s="143"/>
      <c r="J92" s="143"/>
      <c r="K92" s="144"/>
      <c r="L92" s="83">
        <f t="shared" si="14"/>
      </c>
      <c r="M92" s="84">
        <f t="shared" si="15"/>
      </c>
      <c r="N92" s="78">
        <f t="shared" si="16"/>
        <v>39356</v>
      </c>
      <c r="O92" s="79">
        <f t="shared" si="17"/>
        <v>39356</v>
      </c>
      <c r="P92" s="79">
        <f t="shared" si="18"/>
        <v>39356</v>
      </c>
      <c r="Q92" s="79">
        <f t="shared" si="19"/>
        <v>39356</v>
      </c>
      <c r="R92" s="79">
        <f t="shared" si="20"/>
        <v>39356</v>
      </c>
      <c r="S92" s="147"/>
      <c r="T92" s="221"/>
      <c r="U92" s="221"/>
      <c r="V92" s="221"/>
      <c r="W92" s="221"/>
      <c r="X92" s="222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311"/>
      <c r="AT92" s="312"/>
      <c r="AU92" s="69"/>
      <c r="AV92" s="71"/>
      <c r="AW92" s="294"/>
      <c r="AX92" s="294"/>
      <c r="AY92" s="294"/>
      <c r="AZ92" s="294"/>
      <c r="BA92" s="294"/>
      <c r="BB92" s="294"/>
      <c r="BC92" s="294"/>
      <c r="BD92" s="294"/>
      <c r="BE92" s="294"/>
      <c r="BF92" s="294"/>
      <c r="BG92" s="294"/>
      <c r="BH92" s="294"/>
      <c r="BI92" s="297"/>
      <c r="BJ92" s="297"/>
      <c r="BK92" s="297"/>
      <c r="BL92" s="297"/>
      <c r="BM92" s="297"/>
      <c r="BN92" s="297"/>
      <c r="BO92" s="297"/>
      <c r="BP92" s="297"/>
      <c r="BQ92" s="297"/>
      <c r="BR92" s="297"/>
      <c r="BS92" s="297"/>
      <c r="BT92" s="297"/>
      <c r="BU92" s="294"/>
      <c r="BV92" s="294"/>
      <c r="BW92" s="294"/>
      <c r="BX92" s="294"/>
      <c r="BY92" s="294"/>
      <c r="BZ92" s="294"/>
      <c r="CA92" s="294"/>
      <c r="CB92" s="294"/>
      <c r="CC92" s="294"/>
      <c r="CD92" s="294"/>
      <c r="CE92" s="294"/>
      <c r="CF92" s="294"/>
      <c r="CG92" s="297"/>
      <c r="CH92" s="297"/>
      <c r="CI92" s="297"/>
      <c r="CJ92" s="297"/>
      <c r="CK92" s="297"/>
      <c r="CL92" s="297"/>
      <c r="CM92" s="297"/>
      <c r="CN92" s="297"/>
      <c r="CO92" s="297"/>
      <c r="CP92" s="297"/>
      <c r="CQ92" s="297"/>
      <c r="CR92" s="297"/>
    </row>
    <row r="93" spans="1:96" s="67" customFormat="1" ht="7.5" customHeight="1">
      <c r="A93" s="150">
        <v>84</v>
      </c>
      <c r="B93" s="147"/>
      <c r="C93" s="147"/>
      <c r="D93" s="147"/>
      <c r="E93" s="147"/>
      <c r="F93" s="142"/>
      <c r="G93" s="143"/>
      <c r="H93" s="143"/>
      <c r="I93" s="143"/>
      <c r="J93" s="143"/>
      <c r="K93" s="144"/>
      <c r="L93" s="83">
        <f t="shared" si="14"/>
      </c>
      <c r="M93" s="84">
        <f t="shared" si="15"/>
      </c>
      <c r="N93" s="78">
        <f t="shared" si="16"/>
        <v>39356</v>
      </c>
      <c r="O93" s="79">
        <f t="shared" si="17"/>
        <v>39356</v>
      </c>
      <c r="P93" s="79">
        <f t="shared" si="18"/>
        <v>39356</v>
      </c>
      <c r="Q93" s="79">
        <f t="shared" si="19"/>
        <v>39356</v>
      </c>
      <c r="R93" s="79">
        <f t="shared" si="20"/>
        <v>39356</v>
      </c>
      <c r="S93" s="147"/>
      <c r="T93" s="221"/>
      <c r="U93" s="221"/>
      <c r="V93" s="221"/>
      <c r="W93" s="221"/>
      <c r="X93" s="222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311"/>
      <c r="AT93" s="312"/>
      <c r="AU93" s="69"/>
      <c r="AV93" s="71"/>
      <c r="AW93" s="294"/>
      <c r="AX93" s="294"/>
      <c r="AY93" s="294"/>
      <c r="AZ93" s="294"/>
      <c r="BA93" s="294"/>
      <c r="BB93" s="294"/>
      <c r="BC93" s="294"/>
      <c r="BD93" s="294"/>
      <c r="BE93" s="294"/>
      <c r="BF93" s="294"/>
      <c r="BG93" s="294"/>
      <c r="BH93" s="294"/>
      <c r="BI93" s="297"/>
      <c r="BJ93" s="297"/>
      <c r="BK93" s="297"/>
      <c r="BL93" s="297"/>
      <c r="BM93" s="297"/>
      <c r="BN93" s="297"/>
      <c r="BO93" s="297"/>
      <c r="BP93" s="297"/>
      <c r="BQ93" s="297"/>
      <c r="BR93" s="297"/>
      <c r="BS93" s="297"/>
      <c r="BT93" s="297"/>
      <c r="BU93" s="294"/>
      <c r="BV93" s="294"/>
      <c r="BW93" s="294"/>
      <c r="BX93" s="294"/>
      <c r="BY93" s="294"/>
      <c r="BZ93" s="294"/>
      <c r="CA93" s="294"/>
      <c r="CB93" s="294"/>
      <c r="CC93" s="294"/>
      <c r="CD93" s="294"/>
      <c r="CE93" s="294"/>
      <c r="CF93" s="294"/>
      <c r="CG93" s="297"/>
      <c r="CH93" s="297"/>
      <c r="CI93" s="297"/>
      <c r="CJ93" s="297"/>
      <c r="CK93" s="297"/>
      <c r="CL93" s="297"/>
      <c r="CM93" s="297"/>
      <c r="CN93" s="297"/>
      <c r="CO93" s="297"/>
      <c r="CP93" s="297"/>
      <c r="CQ93" s="297"/>
      <c r="CR93" s="297"/>
    </row>
    <row r="94" spans="1:96" s="67" customFormat="1" ht="7.5" customHeight="1">
      <c r="A94" s="150">
        <v>85</v>
      </c>
      <c r="B94" s="147"/>
      <c r="C94" s="147"/>
      <c r="D94" s="147"/>
      <c r="E94" s="147"/>
      <c r="F94" s="142"/>
      <c r="G94" s="143"/>
      <c r="H94" s="143"/>
      <c r="I94" s="143"/>
      <c r="J94" s="143"/>
      <c r="K94" s="144"/>
      <c r="L94" s="83">
        <f t="shared" si="14"/>
      </c>
      <c r="M94" s="84">
        <f t="shared" si="15"/>
      </c>
      <c r="N94" s="78">
        <f t="shared" si="16"/>
        <v>39356</v>
      </c>
      <c r="O94" s="79">
        <f t="shared" si="17"/>
        <v>39356</v>
      </c>
      <c r="P94" s="79">
        <f t="shared" si="18"/>
        <v>39356</v>
      </c>
      <c r="Q94" s="79">
        <f t="shared" si="19"/>
        <v>39356</v>
      </c>
      <c r="R94" s="79">
        <f t="shared" si="20"/>
        <v>39356</v>
      </c>
      <c r="S94" s="147"/>
      <c r="T94" s="221"/>
      <c r="U94" s="221"/>
      <c r="V94" s="221"/>
      <c r="W94" s="221"/>
      <c r="X94" s="222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311"/>
      <c r="AT94" s="312"/>
      <c r="AU94" s="69"/>
      <c r="AV94" s="71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7"/>
      <c r="BJ94" s="297"/>
      <c r="BK94" s="297"/>
      <c r="BL94" s="297"/>
      <c r="BM94" s="297"/>
      <c r="BN94" s="297"/>
      <c r="BO94" s="297"/>
      <c r="BP94" s="297"/>
      <c r="BQ94" s="297"/>
      <c r="BR94" s="297"/>
      <c r="BS94" s="297"/>
      <c r="BT94" s="297"/>
      <c r="BU94" s="294"/>
      <c r="BV94" s="294"/>
      <c r="BW94" s="294"/>
      <c r="BX94" s="294"/>
      <c r="BY94" s="294"/>
      <c r="BZ94" s="294"/>
      <c r="CA94" s="294"/>
      <c r="CB94" s="294"/>
      <c r="CC94" s="294"/>
      <c r="CD94" s="294"/>
      <c r="CE94" s="294"/>
      <c r="CF94" s="294"/>
      <c r="CG94" s="297"/>
      <c r="CH94" s="297"/>
      <c r="CI94" s="297"/>
      <c r="CJ94" s="297"/>
      <c r="CK94" s="297"/>
      <c r="CL94" s="297"/>
      <c r="CM94" s="297"/>
      <c r="CN94" s="297"/>
      <c r="CO94" s="297"/>
      <c r="CP94" s="297"/>
      <c r="CQ94" s="297"/>
      <c r="CR94" s="297"/>
    </row>
    <row r="95" spans="1:96" s="67" customFormat="1" ht="7.5" customHeight="1">
      <c r="A95" s="150">
        <v>86</v>
      </c>
      <c r="B95" s="147"/>
      <c r="C95" s="147"/>
      <c r="D95" s="147"/>
      <c r="E95" s="147"/>
      <c r="F95" s="142"/>
      <c r="G95" s="143"/>
      <c r="H95" s="143"/>
      <c r="I95" s="143"/>
      <c r="J95" s="143"/>
      <c r="K95" s="144"/>
      <c r="L95" s="83">
        <f t="shared" si="14"/>
      </c>
      <c r="M95" s="84">
        <f t="shared" si="15"/>
      </c>
      <c r="N95" s="78">
        <f t="shared" si="16"/>
        <v>39356</v>
      </c>
      <c r="O95" s="79">
        <f t="shared" si="17"/>
        <v>39356</v>
      </c>
      <c r="P95" s="79">
        <f t="shared" si="18"/>
        <v>39356</v>
      </c>
      <c r="Q95" s="79">
        <f t="shared" si="19"/>
        <v>39356</v>
      </c>
      <c r="R95" s="79">
        <f t="shared" si="20"/>
        <v>39356</v>
      </c>
      <c r="S95" s="147"/>
      <c r="T95" s="221"/>
      <c r="U95" s="221"/>
      <c r="V95" s="221"/>
      <c r="W95" s="221"/>
      <c r="X95" s="222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311"/>
      <c r="AT95" s="312"/>
      <c r="AU95" s="69"/>
      <c r="AV95" s="71"/>
      <c r="AW95" s="294"/>
      <c r="AX95" s="294"/>
      <c r="AY95" s="294"/>
      <c r="AZ95" s="294"/>
      <c r="BA95" s="294"/>
      <c r="BB95" s="294"/>
      <c r="BC95" s="294"/>
      <c r="BD95" s="294"/>
      <c r="BE95" s="294"/>
      <c r="BF95" s="294"/>
      <c r="BG95" s="294"/>
      <c r="BH95" s="294"/>
      <c r="BI95" s="297"/>
      <c r="BJ95" s="297"/>
      <c r="BK95" s="297"/>
      <c r="BL95" s="297"/>
      <c r="BM95" s="297"/>
      <c r="BN95" s="297"/>
      <c r="BO95" s="297"/>
      <c r="BP95" s="297"/>
      <c r="BQ95" s="297"/>
      <c r="BR95" s="297"/>
      <c r="BS95" s="297"/>
      <c r="BT95" s="297"/>
      <c r="BU95" s="294"/>
      <c r="BV95" s="294"/>
      <c r="BW95" s="294"/>
      <c r="BX95" s="294"/>
      <c r="BY95" s="294"/>
      <c r="BZ95" s="294"/>
      <c r="CA95" s="294"/>
      <c r="CB95" s="294"/>
      <c r="CC95" s="294"/>
      <c r="CD95" s="294"/>
      <c r="CE95" s="294"/>
      <c r="CF95" s="294"/>
      <c r="CG95" s="297"/>
      <c r="CH95" s="297"/>
      <c r="CI95" s="297"/>
      <c r="CJ95" s="297"/>
      <c r="CK95" s="297"/>
      <c r="CL95" s="297"/>
      <c r="CM95" s="297"/>
      <c r="CN95" s="297"/>
      <c r="CO95" s="297"/>
      <c r="CP95" s="297"/>
      <c r="CQ95" s="297"/>
      <c r="CR95" s="297"/>
    </row>
    <row r="96" spans="1:96" s="67" customFormat="1" ht="7.5" customHeight="1">
      <c r="A96" s="150">
        <v>87</v>
      </c>
      <c r="B96" s="140"/>
      <c r="C96" s="147"/>
      <c r="D96" s="147"/>
      <c r="E96" s="147"/>
      <c r="F96" s="142"/>
      <c r="G96" s="143"/>
      <c r="H96" s="143"/>
      <c r="I96" s="143"/>
      <c r="J96" s="143"/>
      <c r="K96" s="144"/>
      <c r="L96" s="83">
        <f t="shared" si="14"/>
      </c>
      <c r="M96" s="84">
        <f t="shared" si="15"/>
      </c>
      <c r="N96" s="78">
        <f t="shared" si="16"/>
        <v>39356</v>
      </c>
      <c r="O96" s="79">
        <f t="shared" si="17"/>
        <v>39356</v>
      </c>
      <c r="P96" s="79">
        <f t="shared" si="18"/>
        <v>39356</v>
      </c>
      <c r="Q96" s="79">
        <f t="shared" si="19"/>
        <v>39356</v>
      </c>
      <c r="R96" s="79">
        <f t="shared" si="20"/>
        <v>39356</v>
      </c>
      <c r="S96" s="147"/>
      <c r="T96" s="221"/>
      <c r="U96" s="221"/>
      <c r="V96" s="221"/>
      <c r="W96" s="221"/>
      <c r="X96" s="222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311"/>
      <c r="AT96" s="312"/>
      <c r="AU96" s="69"/>
      <c r="AV96" s="71"/>
      <c r="AW96" s="294"/>
      <c r="AX96" s="294"/>
      <c r="AY96" s="294"/>
      <c r="AZ96" s="294"/>
      <c r="BA96" s="294"/>
      <c r="BB96" s="294"/>
      <c r="BC96" s="294"/>
      <c r="BD96" s="294"/>
      <c r="BE96" s="294"/>
      <c r="BF96" s="294"/>
      <c r="BG96" s="294"/>
      <c r="BH96" s="294"/>
      <c r="BI96" s="297"/>
      <c r="BJ96" s="297"/>
      <c r="BK96" s="297"/>
      <c r="BL96" s="297"/>
      <c r="BM96" s="297"/>
      <c r="BN96" s="297"/>
      <c r="BO96" s="297"/>
      <c r="BP96" s="297"/>
      <c r="BQ96" s="297"/>
      <c r="BR96" s="297"/>
      <c r="BS96" s="297"/>
      <c r="BT96" s="297"/>
      <c r="BU96" s="294"/>
      <c r="BV96" s="294"/>
      <c r="BW96" s="294"/>
      <c r="BX96" s="294"/>
      <c r="BY96" s="294"/>
      <c r="BZ96" s="294"/>
      <c r="CA96" s="294"/>
      <c r="CB96" s="294"/>
      <c r="CC96" s="294"/>
      <c r="CD96" s="294"/>
      <c r="CE96" s="294"/>
      <c r="CF96" s="294"/>
      <c r="CG96" s="297"/>
      <c r="CH96" s="297"/>
      <c r="CI96" s="297"/>
      <c r="CJ96" s="297"/>
      <c r="CK96" s="297"/>
      <c r="CL96" s="297"/>
      <c r="CM96" s="297"/>
      <c r="CN96" s="297"/>
      <c r="CO96" s="297"/>
      <c r="CP96" s="297"/>
      <c r="CQ96" s="297"/>
      <c r="CR96" s="297"/>
    </row>
    <row r="97" spans="1:96" s="67" customFormat="1" ht="7.5" customHeight="1">
      <c r="A97" s="150">
        <v>88</v>
      </c>
      <c r="B97" s="140"/>
      <c r="C97" s="147"/>
      <c r="D97" s="147"/>
      <c r="E97" s="147"/>
      <c r="F97" s="142"/>
      <c r="G97" s="143"/>
      <c r="H97" s="143"/>
      <c r="I97" s="143"/>
      <c r="J97" s="143"/>
      <c r="K97" s="144"/>
      <c r="L97" s="83">
        <f t="shared" si="14"/>
      </c>
      <c r="M97" s="84">
        <f t="shared" si="15"/>
      </c>
      <c r="N97" s="78">
        <f t="shared" si="16"/>
        <v>39356</v>
      </c>
      <c r="O97" s="79">
        <f t="shared" si="17"/>
        <v>39356</v>
      </c>
      <c r="P97" s="79">
        <f t="shared" si="18"/>
        <v>39356</v>
      </c>
      <c r="Q97" s="79">
        <f t="shared" si="19"/>
        <v>39356</v>
      </c>
      <c r="R97" s="79">
        <f t="shared" si="20"/>
        <v>39356</v>
      </c>
      <c r="S97" s="147"/>
      <c r="T97" s="221"/>
      <c r="U97" s="221"/>
      <c r="V97" s="221"/>
      <c r="W97" s="221"/>
      <c r="X97" s="222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311"/>
      <c r="AT97" s="312"/>
      <c r="AU97" s="69"/>
      <c r="AV97" s="71"/>
      <c r="AW97" s="294"/>
      <c r="AX97" s="294"/>
      <c r="AY97" s="294"/>
      <c r="AZ97" s="294"/>
      <c r="BA97" s="294"/>
      <c r="BB97" s="294"/>
      <c r="BC97" s="294"/>
      <c r="BD97" s="294"/>
      <c r="BE97" s="294"/>
      <c r="BF97" s="294"/>
      <c r="BG97" s="294"/>
      <c r="BH97" s="294"/>
      <c r="BI97" s="297"/>
      <c r="BJ97" s="297"/>
      <c r="BK97" s="297"/>
      <c r="BL97" s="297"/>
      <c r="BM97" s="297"/>
      <c r="BN97" s="297"/>
      <c r="BO97" s="297"/>
      <c r="BP97" s="297"/>
      <c r="BQ97" s="297"/>
      <c r="BR97" s="297"/>
      <c r="BS97" s="297"/>
      <c r="BT97" s="297"/>
      <c r="BU97" s="294"/>
      <c r="BV97" s="294"/>
      <c r="BW97" s="294"/>
      <c r="BX97" s="294"/>
      <c r="BY97" s="294"/>
      <c r="BZ97" s="294"/>
      <c r="CA97" s="294"/>
      <c r="CB97" s="294"/>
      <c r="CC97" s="294"/>
      <c r="CD97" s="294"/>
      <c r="CE97" s="294"/>
      <c r="CF97" s="294"/>
      <c r="CG97" s="297"/>
      <c r="CH97" s="297"/>
      <c r="CI97" s="297"/>
      <c r="CJ97" s="297"/>
      <c r="CK97" s="297"/>
      <c r="CL97" s="297"/>
      <c r="CM97" s="297"/>
      <c r="CN97" s="297"/>
      <c r="CO97" s="297"/>
      <c r="CP97" s="297"/>
      <c r="CQ97" s="297"/>
      <c r="CR97" s="297"/>
    </row>
    <row r="98" spans="1:96" s="67" customFormat="1" ht="7.5" customHeight="1">
      <c r="A98" s="150">
        <v>89</v>
      </c>
      <c r="B98" s="140"/>
      <c r="C98" s="147"/>
      <c r="D98" s="147"/>
      <c r="E98" s="147"/>
      <c r="F98" s="142"/>
      <c r="G98" s="143"/>
      <c r="H98" s="143"/>
      <c r="I98" s="143"/>
      <c r="J98" s="143"/>
      <c r="K98" s="144"/>
      <c r="L98" s="83">
        <f t="shared" si="14"/>
      </c>
      <c r="M98" s="84">
        <f t="shared" si="15"/>
      </c>
      <c r="N98" s="78">
        <f t="shared" si="16"/>
        <v>39356</v>
      </c>
      <c r="O98" s="79">
        <f t="shared" si="17"/>
        <v>39356</v>
      </c>
      <c r="P98" s="79">
        <f t="shared" si="18"/>
        <v>39356</v>
      </c>
      <c r="Q98" s="79">
        <f t="shared" si="19"/>
        <v>39356</v>
      </c>
      <c r="R98" s="79">
        <f t="shared" si="20"/>
        <v>39356</v>
      </c>
      <c r="S98" s="147"/>
      <c r="T98" s="221"/>
      <c r="U98" s="221"/>
      <c r="V98" s="221"/>
      <c r="W98" s="221"/>
      <c r="X98" s="222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311"/>
      <c r="AT98" s="312"/>
      <c r="AU98" s="69"/>
      <c r="AV98" s="71"/>
      <c r="AW98" s="294"/>
      <c r="AX98" s="294"/>
      <c r="AY98" s="294"/>
      <c r="AZ98" s="294"/>
      <c r="BA98" s="294"/>
      <c r="BB98" s="294"/>
      <c r="BC98" s="294"/>
      <c r="BD98" s="294"/>
      <c r="BE98" s="294"/>
      <c r="BF98" s="294"/>
      <c r="BG98" s="294"/>
      <c r="BH98" s="294"/>
      <c r="BI98" s="297"/>
      <c r="BJ98" s="297"/>
      <c r="BK98" s="297"/>
      <c r="BL98" s="297"/>
      <c r="BM98" s="297"/>
      <c r="BN98" s="297"/>
      <c r="BO98" s="297"/>
      <c r="BP98" s="297"/>
      <c r="BQ98" s="297"/>
      <c r="BR98" s="297"/>
      <c r="BS98" s="297"/>
      <c r="BT98" s="297"/>
      <c r="BU98" s="294"/>
      <c r="BV98" s="294"/>
      <c r="BW98" s="294"/>
      <c r="BX98" s="294"/>
      <c r="BY98" s="294"/>
      <c r="BZ98" s="294"/>
      <c r="CA98" s="294"/>
      <c r="CB98" s="294"/>
      <c r="CC98" s="294"/>
      <c r="CD98" s="294"/>
      <c r="CE98" s="294"/>
      <c r="CF98" s="294"/>
      <c r="CG98" s="297"/>
      <c r="CH98" s="297"/>
      <c r="CI98" s="297"/>
      <c r="CJ98" s="297"/>
      <c r="CK98" s="297"/>
      <c r="CL98" s="297"/>
      <c r="CM98" s="297"/>
      <c r="CN98" s="297"/>
      <c r="CO98" s="297"/>
      <c r="CP98" s="297"/>
      <c r="CQ98" s="297"/>
      <c r="CR98" s="297"/>
    </row>
    <row r="99" spans="1:96" s="67" customFormat="1" ht="7.5" customHeight="1">
      <c r="A99" s="150">
        <v>90</v>
      </c>
      <c r="B99" s="140"/>
      <c r="C99" s="147"/>
      <c r="D99" s="147"/>
      <c r="E99" s="147"/>
      <c r="F99" s="142"/>
      <c r="G99" s="143"/>
      <c r="H99" s="143"/>
      <c r="I99" s="143"/>
      <c r="J99" s="143"/>
      <c r="K99" s="144"/>
      <c r="L99" s="83">
        <f t="shared" si="14"/>
      </c>
      <c r="M99" s="84">
        <f t="shared" si="15"/>
      </c>
      <c r="N99" s="78">
        <f t="shared" si="16"/>
        <v>39356</v>
      </c>
      <c r="O99" s="79">
        <f t="shared" si="17"/>
        <v>39356</v>
      </c>
      <c r="P99" s="79">
        <f t="shared" si="18"/>
        <v>39356</v>
      </c>
      <c r="Q99" s="79">
        <f t="shared" si="19"/>
        <v>39356</v>
      </c>
      <c r="R99" s="79">
        <f t="shared" si="20"/>
        <v>39356</v>
      </c>
      <c r="S99" s="147"/>
      <c r="T99" s="221"/>
      <c r="U99" s="221"/>
      <c r="V99" s="221"/>
      <c r="W99" s="221"/>
      <c r="X99" s="222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311"/>
      <c r="AT99" s="312"/>
      <c r="AU99" s="69"/>
      <c r="AV99" s="71"/>
      <c r="AW99" s="294"/>
      <c r="AX99" s="294"/>
      <c r="AY99" s="294"/>
      <c r="AZ99" s="294"/>
      <c r="BA99" s="294"/>
      <c r="BB99" s="294"/>
      <c r="BC99" s="294"/>
      <c r="BD99" s="294"/>
      <c r="BE99" s="294"/>
      <c r="BF99" s="294"/>
      <c r="BG99" s="294"/>
      <c r="BH99" s="294"/>
      <c r="BI99" s="297"/>
      <c r="BJ99" s="297"/>
      <c r="BK99" s="297"/>
      <c r="BL99" s="297"/>
      <c r="BM99" s="297"/>
      <c r="BN99" s="297"/>
      <c r="BO99" s="297"/>
      <c r="BP99" s="297"/>
      <c r="BQ99" s="297"/>
      <c r="BR99" s="297"/>
      <c r="BS99" s="297"/>
      <c r="BT99" s="297"/>
      <c r="BU99" s="294"/>
      <c r="BV99" s="294"/>
      <c r="BW99" s="294"/>
      <c r="BX99" s="294"/>
      <c r="BY99" s="294"/>
      <c r="BZ99" s="294"/>
      <c r="CA99" s="294"/>
      <c r="CB99" s="294"/>
      <c r="CC99" s="294"/>
      <c r="CD99" s="294"/>
      <c r="CE99" s="294"/>
      <c r="CF99" s="294"/>
      <c r="CG99" s="297"/>
      <c r="CH99" s="297"/>
      <c r="CI99" s="297"/>
      <c r="CJ99" s="297"/>
      <c r="CK99" s="297"/>
      <c r="CL99" s="297"/>
      <c r="CM99" s="297"/>
      <c r="CN99" s="297"/>
      <c r="CO99" s="297"/>
      <c r="CP99" s="297"/>
      <c r="CQ99" s="297"/>
      <c r="CR99" s="297"/>
    </row>
    <row r="100" spans="1:96" s="67" customFormat="1" ht="7.5" customHeight="1">
      <c r="A100" s="150">
        <v>91</v>
      </c>
      <c r="B100" s="140"/>
      <c r="C100" s="147"/>
      <c r="D100" s="147"/>
      <c r="E100" s="147"/>
      <c r="F100" s="142"/>
      <c r="G100" s="143"/>
      <c r="H100" s="143"/>
      <c r="I100" s="143"/>
      <c r="J100" s="143"/>
      <c r="K100" s="144"/>
      <c r="L100" s="83">
        <f t="shared" si="14"/>
      </c>
      <c r="M100" s="84">
        <f t="shared" si="15"/>
      </c>
      <c r="N100" s="78">
        <f t="shared" si="16"/>
        <v>39356</v>
      </c>
      <c r="O100" s="79">
        <f t="shared" si="17"/>
        <v>39356</v>
      </c>
      <c r="P100" s="79">
        <f t="shared" si="18"/>
        <v>39356</v>
      </c>
      <c r="Q100" s="79">
        <f t="shared" si="19"/>
        <v>39356</v>
      </c>
      <c r="R100" s="79">
        <f t="shared" si="20"/>
        <v>39356</v>
      </c>
      <c r="S100" s="147"/>
      <c r="T100" s="221"/>
      <c r="U100" s="221"/>
      <c r="V100" s="221"/>
      <c r="W100" s="221"/>
      <c r="X100" s="222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311"/>
      <c r="AT100" s="312"/>
      <c r="AU100" s="69"/>
      <c r="AV100" s="71"/>
      <c r="AW100" s="294"/>
      <c r="AX100" s="294"/>
      <c r="AY100" s="294"/>
      <c r="AZ100" s="294"/>
      <c r="BA100" s="294"/>
      <c r="BB100" s="294"/>
      <c r="BC100" s="294"/>
      <c r="BD100" s="294"/>
      <c r="BE100" s="294"/>
      <c r="BF100" s="294"/>
      <c r="BG100" s="294"/>
      <c r="BH100" s="294"/>
      <c r="BI100" s="297"/>
      <c r="BJ100" s="297"/>
      <c r="BK100" s="297"/>
      <c r="BL100" s="297"/>
      <c r="BM100" s="297"/>
      <c r="BN100" s="297"/>
      <c r="BO100" s="297"/>
      <c r="BP100" s="297"/>
      <c r="BQ100" s="297"/>
      <c r="BR100" s="297"/>
      <c r="BS100" s="297"/>
      <c r="BT100" s="297"/>
      <c r="BU100" s="294"/>
      <c r="BV100" s="294"/>
      <c r="BW100" s="294"/>
      <c r="BX100" s="294"/>
      <c r="BY100" s="294"/>
      <c r="BZ100" s="294"/>
      <c r="CA100" s="294"/>
      <c r="CB100" s="294"/>
      <c r="CC100" s="294"/>
      <c r="CD100" s="294"/>
      <c r="CE100" s="294"/>
      <c r="CF100" s="294"/>
      <c r="CG100" s="297"/>
      <c r="CH100" s="297"/>
      <c r="CI100" s="297"/>
      <c r="CJ100" s="297"/>
      <c r="CK100" s="297"/>
      <c r="CL100" s="297"/>
      <c r="CM100" s="297"/>
      <c r="CN100" s="297"/>
      <c r="CO100" s="297"/>
      <c r="CP100" s="297"/>
      <c r="CQ100" s="297"/>
      <c r="CR100" s="297"/>
    </row>
    <row r="101" spans="1:96" s="67" customFormat="1" ht="7.5" customHeight="1">
      <c r="A101" s="150">
        <v>92</v>
      </c>
      <c r="B101" s="140"/>
      <c r="C101" s="147"/>
      <c r="D101" s="147"/>
      <c r="E101" s="147"/>
      <c r="F101" s="142"/>
      <c r="G101" s="143"/>
      <c r="H101" s="143"/>
      <c r="I101" s="143"/>
      <c r="J101" s="143"/>
      <c r="K101" s="144"/>
      <c r="L101" s="83">
        <f t="shared" si="14"/>
      </c>
      <c r="M101" s="84">
        <f t="shared" si="15"/>
      </c>
      <c r="N101" s="78">
        <f t="shared" si="16"/>
        <v>39356</v>
      </c>
      <c r="O101" s="79">
        <f t="shared" si="17"/>
        <v>39356</v>
      </c>
      <c r="P101" s="79">
        <f t="shared" si="18"/>
        <v>39356</v>
      </c>
      <c r="Q101" s="79">
        <f t="shared" si="19"/>
        <v>39356</v>
      </c>
      <c r="R101" s="79">
        <f t="shared" si="20"/>
        <v>39356</v>
      </c>
      <c r="S101" s="147"/>
      <c r="T101" s="221"/>
      <c r="U101" s="221"/>
      <c r="V101" s="221"/>
      <c r="W101" s="221"/>
      <c r="X101" s="222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311"/>
      <c r="AT101" s="312"/>
      <c r="AU101" s="69"/>
      <c r="AV101" s="71"/>
      <c r="AW101" s="294"/>
      <c r="AX101" s="294"/>
      <c r="AY101" s="294"/>
      <c r="AZ101" s="294"/>
      <c r="BA101" s="294"/>
      <c r="BB101" s="294"/>
      <c r="BC101" s="294"/>
      <c r="BD101" s="294"/>
      <c r="BE101" s="294"/>
      <c r="BF101" s="294"/>
      <c r="BG101" s="294"/>
      <c r="BH101" s="294"/>
      <c r="BI101" s="297"/>
      <c r="BJ101" s="297"/>
      <c r="BK101" s="297"/>
      <c r="BL101" s="297"/>
      <c r="BM101" s="297"/>
      <c r="BN101" s="297"/>
      <c r="BO101" s="297"/>
      <c r="BP101" s="297"/>
      <c r="BQ101" s="297"/>
      <c r="BR101" s="297"/>
      <c r="BS101" s="297"/>
      <c r="BT101" s="297"/>
      <c r="BU101" s="294"/>
      <c r="BV101" s="294"/>
      <c r="BW101" s="294"/>
      <c r="BX101" s="294"/>
      <c r="BY101" s="294"/>
      <c r="BZ101" s="294"/>
      <c r="CA101" s="294"/>
      <c r="CB101" s="294"/>
      <c r="CC101" s="294"/>
      <c r="CD101" s="294"/>
      <c r="CE101" s="294"/>
      <c r="CF101" s="294"/>
      <c r="CG101" s="297"/>
      <c r="CH101" s="297"/>
      <c r="CI101" s="297"/>
      <c r="CJ101" s="297"/>
      <c r="CK101" s="297"/>
      <c r="CL101" s="297"/>
      <c r="CM101" s="297"/>
      <c r="CN101" s="297"/>
      <c r="CO101" s="297"/>
      <c r="CP101" s="297"/>
      <c r="CQ101" s="297"/>
      <c r="CR101" s="297"/>
    </row>
    <row r="102" spans="1:96" s="67" customFormat="1" ht="7.5" customHeight="1">
      <c r="A102" s="150">
        <v>93</v>
      </c>
      <c r="B102" s="140"/>
      <c r="C102" s="147"/>
      <c r="D102" s="147"/>
      <c r="E102" s="147"/>
      <c r="F102" s="142"/>
      <c r="G102" s="143"/>
      <c r="H102" s="143"/>
      <c r="I102" s="143"/>
      <c r="J102" s="143"/>
      <c r="K102" s="144"/>
      <c r="L102" s="83">
        <f t="shared" si="14"/>
      </c>
      <c r="M102" s="84">
        <f t="shared" si="15"/>
      </c>
      <c r="N102" s="78">
        <f t="shared" si="16"/>
        <v>39356</v>
      </c>
      <c r="O102" s="79">
        <f t="shared" si="17"/>
        <v>39356</v>
      </c>
      <c r="P102" s="79">
        <f t="shared" si="18"/>
        <v>39356</v>
      </c>
      <c r="Q102" s="79">
        <f t="shared" si="19"/>
        <v>39356</v>
      </c>
      <c r="R102" s="79">
        <f t="shared" si="20"/>
        <v>39356</v>
      </c>
      <c r="S102" s="147"/>
      <c r="T102" s="221"/>
      <c r="U102" s="221"/>
      <c r="V102" s="221"/>
      <c r="W102" s="221"/>
      <c r="X102" s="222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311"/>
      <c r="AT102" s="312"/>
      <c r="AU102" s="69"/>
      <c r="AV102" s="71"/>
      <c r="AW102" s="294"/>
      <c r="AX102" s="294"/>
      <c r="AY102" s="294"/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297"/>
      <c r="BJ102" s="297"/>
      <c r="BK102" s="297"/>
      <c r="BL102" s="297"/>
      <c r="BM102" s="297"/>
      <c r="BN102" s="297"/>
      <c r="BO102" s="297"/>
      <c r="BP102" s="297"/>
      <c r="BQ102" s="297"/>
      <c r="BR102" s="297"/>
      <c r="BS102" s="297"/>
      <c r="BT102" s="297"/>
      <c r="BU102" s="294"/>
      <c r="BV102" s="294"/>
      <c r="BW102" s="294"/>
      <c r="BX102" s="294"/>
      <c r="BY102" s="294"/>
      <c r="BZ102" s="294"/>
      <c r="CA102" s="294"/>
      <c r="CB102" s="294"/>
      <c r="CC102" s="294"/>
      <c r="CD102" s="294"/>
      <c r="CE102" s="294"/>
      <c r="CF102" s="294"/>
      <c r="CG102" s="297"/>
      <c r="CH102" s="297"/>
      <c r="CI102" s="297"/>
      <c r="CJ102" s="297"/>
      <c r="CK102" s="297"/>
      <c r="CL102" s="297"/>
      <c r="CM102" s="297"/>
      <c r="CN102" s="297"/>
      <c r="CO102" s="297"/>
      <c r="CP102" s="297"/>
      <c r="CQ102" s="297"/>
      <c r="CR102" s="297"/>
    </row>
    <row r="103" spans="1:96" s="67" customFormat="1" ht="7.5" customHeight="1">
      <c r="A103" s="150">
        <v>94</v>
      </c>
      <c r="B103" s="140"/>
      <c r="C103" s="147"/>
      <c r="D103" s="147"/>
      <c r="E103" s="147"/>
      <c r="F103" s="142"/>
      <c r="G103" s="143"/>
      <c r="H103" s="143"/>
      <c r="I103" s="143"/>
      <c r="J103" s="143"/>
      <c r="K103" s="144"/>
      <c r="L103" s="83">
        <f t="shared" si="14"/>
      </c>
      <c r="M103" s="84">
        <f t="shared" si="15"/>
      </c>
      <c r="N103" s="78">
        <f t="shared" si="16"/>
        <v>39356</v>
      </c>
      <c r="O103" s="79">
        <f t="shared" si="17"/>
        <v>39356</v>
      </c>
      <c r="P103" s="79">
        <f t="shared" si="18"/>
        <v>39356</v>
      </c>
      <c r="Q103" s="79">
        <f t="shared" si="19"/>
        <v>39356</v>
      </c>
      <c r="R103" s="79">
        <f t="shared" si="20"/>
        <v>39356</v>
      </c>
      <c r="S103" s="147"/>
      <c r="T103" s="221"/>
      <c r="U103" s="221"/>
      <c r="V103" s="221"/>
      <c r="W103" s="221"/>
      <c r="X103" s="222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311"/>
      <c r="AT103" s="312"/>
      <c r="AU103" s="69"/>
      <c r="AV103" s="71"/>
      <c r="AW103" s="294"/>
      <c r="AX103" s="294"/>
      <c r="AY103" s="294"/>
      <c r="AZ103" s="294"/>
      <c r="BA103" s="294"/>
      <c r="BB103" s="294"/>
      <c r="BC103" s="294"/>
      <c r="BD103" s="294"/>
      <c r="BE103" s="294"/>
      <c r="BF103" s="294"/>
      <c r="BG103" s="294"/>
      <c r="BH103" s="294"/>
      <c r="BI103" s="297"/>
      <c r="BJ103" s="297"/>
      <c r="BK103" s="297"/>
      <c r="BL103" s="297"/>
      <c r="BM103" s="297"/>
      <c r="BN103" s="297"/>
      <c r="BO103" s="297"/>
      <c r="BP103" s="297"/>
      <c r="BQ103" s="297"/>
      <c r="BR103" s="297"/>
      <c r="BS103" s="297"/>
      <c r="BT103" s="297"/>
      <c r="BU103" s="294"/>
      <c r="BV103" s="294"/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7"/>
      <c r="CH103" s="297"/>
      <c r="CI103" s="297"/>
      <c r="CJ103" s="297"/>
      <c r="CK103" s="297"/>
      <c r="CL103" s="297"/>
      <c r="CM103" s="297"/>
      <c r="CN103" s="297"/>
      <c r="CO103" s="297"/>
      <c r="CP103" s="297"/>
      <c r="CQ103" s="297"/>
      <c r="CR103" s="297"/>
    </row>
    <row r="104" spans="1:96" s="67" customFormat="1" ht="7.5" customHeight="1">
      <c r="A104" s="150">
        <v>95</v>
      </c>
      <c r="B104" s="140"/>
      <c r="C104" s="147"/>
      <c r="D104" s="147"/>
      <c r="E104" s="147"/>
      <c r="F104" s="142"/>
      <c r="G104" s="143"/>
      <c r="H104" s="143"/>
      <c r="I104" s="143"/>
      <c r="J104" s="143"/>
      <c r="K104" s="144"/>
      <c r="L104" s="83">
        <f t="shared" si="14"/>
      </c>
      <c r="M104" s="84">
        <f t="shared" si="15"/>
      </c>
      <c r="N104" s="78">
        <f t="shared" si="16"/>
        <v>39356</v>
      </c>
      <c r="O104" s="79">
        <f t="shared" si="17"/>
        <v>39356</v>
      </c>
      <c r="P104" s="79">
        <f t="shared" si="18"/>
        <v>39356</v>
      </c>
      <c r="Q104" s="79">
        <f t="shared" si="19"/>
        <v>39356</v>
      </c>
      <c r="R104" s="79">
        <f t="shared" si="20"/>
        <v>39356</v>
      </c>
      <c r="S104" s="147"/>
      <c r="T104" s="221"/>
      <c r="U104" s="221"/>
      <c r="V104" s="221"/>
      <c r="W104" s="221"/>
      <c r="X104" s="222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311"/>
      <c r="AT104" s="312"/>
      <c r="AU104" s="69"/>
      <c r="AV104" s="71"/>
      <c r="AW104" s="294"/>
      <c r="AX104" s="294"/>
      <c r="AY104" s="294"/>
      <c r="AZ104" s="294"/>
      <c r="BA104" s="294"/>
      <c r="BB104" s="294"/>
      <c r="BC104" s="294"/>
      <c r="BD104" s="294"/>
      <c r="BE104" s="294"/>
      <c r="BF104" s="294"/>
      <c r="BG104" s="294"/>
      <c r="BH104" s="294"/>
      <c r="BI104" s="297"/>
      <c r="BJ104" s="297"/>
      <c r="BK104" s="297"/>
      <c r="BL104" s="297"/>
      <c r="BM104" s="297"/>
      <c r="BN104" s="297"/>
      <c r="BO104" s="297"/>
      <c r="BP104" s="297"/>
      <c r="BQ104" s="297"/>
      <c r="BR104" s="297"/>
      <c r="BS104" s="297"/>
      <c r="BT104" s="297"/>
      <c r="BU104" s="294"/>
      <c r="BV104" s="294"/>
      <c r="BW104" s="294"/>
      <c r="BX104" s="294"/>
      <c r="BY104" s="294"/>
      <c r="BZ104" s="294"/>
      <c r="CA104" s="294"/>
      <c r="CB104" s="294"/>
      <c r="CC104" s="294"/>
      <c r="CD104" s="294"/>
      <c r="CE104" s="294"/>
      <c r="CF104" s="294"/>
      <c r="CG104" s="297"/>
      <c r="CH104" s="297"/>
      <c r="CI104" s="297"/>
      <c r="CJ104" s="297"/>
      <c r="CK104" s="297"/>
      <c r="CL104" s="297"/>
      <c r="CM104" s="297"/>
      <c r="CN104" s="297"/>
      <c r="CO104" s="297"/>
      <c r="CP104" s="297"/>
      <c r="CQ104" s="297"/>
      <c r="CR104" s="297"/>
    </row>
    <row r="105" spans="1:96" s="67" customFormat="1" ht="7.5" customHeight="1">
      <c r="A105" s="150">
        <v>96</v>
      </c>
      <c r="B105" s="140"/>
      <c r="C105" s="147"/>
      <c r="D105" s="147"/>
      <c r="E105" s="147"/>
      <c r="F105" s="142"/>
      <c r="G105" s="143"/>
      <c r="H105" s="143"/>
      <c r="I105" s="143"/>
      <c r="J105" s="143"/>
      <c r="K105" s="144"/>
      <c r="L105" s="83">
        <f t="shared" si="14"/>
      </c>
      <c r="M105" s="84">
        <f t="shared" si="15"/>
      </c>
      <c r="N105" s="78">
        <f t="shared" si="16"/>
        <v>39356</v>
      </c>
      <c r="O105" s="79">
        <f t="shared" si="17"/>
        <v>39356</v>
      </c>
      <c r="P105" s="79">
        <f t="shared" si="18"/>
        <v>39356</v>
      </c>
      <c r="Q105" s="79">
        <f t="shared" si="19"/>
        <v>39356</v>
      </c>
      <c r="R105" s="79">
        <f t="shared" si="20"/>
        <v>39356</v>
      </c>
      <c r="S105" s="147"/>
      <c r="T105" s="221"/>
      <c r="U105" s="221"/>
      <c r="V105" s="221"/>
      <c r="W105" s="221"/>
      <c r="X105" s="222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311"/>
      <c r="AT105" s="312"/>
      <c r="AU105" s="69"/>
      <c r="AV105" s="71"/>
      <c r="AW105" s="294"/>
      <c r="AX105" s="294"/>
      <c r="AY105" s="294"/>
      <c r="AZ105" s="294"/>
      <c r="BA105" s="294"/>
      <c r="BB105" s="294"/>
      <c r="BC105" s="294"/>
      <c r="BD105" s="294"/>
      <c r="BE105" s="294"/>
      <c r="BF105" s="294"/>
      <c r="BG105" s="294"/>
      <c r="BH105" s="294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7"/>
      <c r="BT105" s="297"/>
      <c r="BU105" s="294"/>
      <c r="BV105" s="294"/>
      <c r="BW105" s="294"/>
      <c r="BX105" s="294"/>
      <c r="BY105" s="294"/>
      <c r="BZ105" s="294"/>
      <c r="CA105" s="294"/>
      <c r="CB105" s="294"/>
      <c r="CC105" s="294"/>
      <c r="CD105" s="294"/>
      <c r="CE105" s="294"/>
      <c r="CF105" s="294"/>
      <c r="CG105" s="297"/>
      <c r="CH105" s="297"/>
      <c r="CI105" s="297"/>
      <c r="CJ105" s="297"/>
      <c r="CK105" s="297"/>
      <c r="CL105" s="297"/>
      <c r="CM105" s="297"/>
      <c r="CN105" s="297"/>
      <c r="CO105" s="297"/>
      <c r="CP105" s="297"/>
      <c r="CQ105" s="297"/>
      <c r="CR105" s="297"/>
    </row>
    <row r="106" spans="1:96" s="67" customFormat="1" ht="7.5" customHeight="1">
      <c r="A106" s="150">
        <v>97</v>
      </c>
      <c r="B106" s="140"/>
      <c r="C106" s="147"/>
      <c r="D106" s="147"/>
      <c r="E106" s="147"/>
      <c r="F106" s="142"/>
      <c r="G106" s="143"/>
      <c r="H106" s="143"/>
      <c r="I106" s="143"/>
      <c r="J106" s="143"/>
      <c r="K106" s="144"/>
      <c r="L106" s="83">
        <f aca="true" t="shared" si="21" ref="L106:L137">IF(F106="","",MAX(N106:R106))</f>
      </c>
      <c r="M106" s="84">
        <f aca="true" t="shared" si="22" ref="M106:M137">IF(F106="","",+L106+(F106*7/5))</f>
      </c>
      <c r="N106" s="78">
        <f aca="true" t="shared" si="23" ref="N106:N137">IF(K106="",(DATEVALUE("10/1/2007")),K106)</f>
        <v>39356</v>
      </c>
      <c r="O106" s="79">
        <f aca="true" t="shared" si="24" ref="O106:O137">IF(G106="",(DATEVALUE("10/1/2007")),VLOOKUP(G106,$A$10:$M$152,13))</f>
        <v>39356</v>
      </c>
      <c r="P106" s="79">
        <f aca="true" t="shared" si="25" ref="P106:P137">IF(H106="",(DATEVALUE("10/1/2007")),VLOOKUP(H106,$A$10:$M$152,13))</f>
        <v>39356</v>
      </c>
      <c r="Q106" s="79">
        <f aca="true" t="shared" si="26" ref="Q106:Q137">IF(I106="",(DATEVALUE("10/1/2007")),VLOOKUP(I106,$A$10:$M$152,13))</f>
        <v>39356</v>
      </c>
      <c r="R106" s="79">
        <f aca="true" t="shared" si="27" ref="R106:R137">IF(J106="",(DATEVALUE("10/1/2007")),VLOOKUP(J106,$A$10:$M$152,13))</f>
        <v>39356</v>
      </c>
      <c r="S106" s="147"/>
      <c r="T106" s="221"/>
      <c r="U106" s="221"/>
      <c r="V106" s="221"/>
      <c r="W106" s="221"/>
      <c r="X106" s="222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311"/>
      <c r="AT106" s="312"/>
      <c r="AU106" s="69"/>
      <c r="AV106" s="71"/>
      <c r="AW106" s="294"/>
      <c r="AX106" s="294"/>
      <c r="AY106" s="294"/>
      <c r="AZ106" s="294"/>
      <c r="BA106" s="294"/>
      <c r="BB106" s="294"/>
      <c r="BC106" s="294"/>
      <c r="BD106" s="294"/>
      <c r="BE106" s="294"/>
      <c r="BF106" s="294"/>
      <c r="BG106" s="294"/>
      <c r="BH106" s="294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297"/>
      <c r="BU106" s="294"/>
      <c r="BV106" s="294"/>
      <c r="BW106" s="294"/>
      <c r="BX106" s="294"/>
      <c r="BY106" s="294"/>
      <c r="BZ106" s="294"/>
      <c r="CA106" s="294"/>
      <c r="CB106" s="294"/>
      <c r="CC106" s="294"/>
      <c r="CD106" s="294"/>
      <c r="CE106" s="294"/>
      <c r="CF106" s="294"/>
      <c r="CG106" s="297"/>
      <c r="CH106" s="297"/>
      <c r="CI106" s="297"/>
      <c r="CJ106" s="297"/>
      <c r="CK106" s="297"/>
      <c r="CL106" s="297"/>
      <c r="CM106" s="297"/>
      <c r="CN106" s="297"/>
      <c r="CO106" s="297"/>
      <c r="CP106" s="297"/>
      <c r="CQ106" s="297"/>
      <c r="CR106" s="297"/>
    </row>
    <row r="107" spans="1:96" s="67" customFormat="1" ht="7.5" customHeight="1">
      <c r="A107" s="150">
        <v>98</v>
      </c>
      <c r="B107" s="140"/>
      <c r="C107" s="147"/>
      <c r="D107" s="147"/>
      <c r="E107" s="147"/>
      <c r="F107" s="142"/>
      <c r="G107" s="143"/>
      <c r="H107" s="143"/>
      <c r="I107" s="143"/>
      <c r="J107" s="143"/>
      <c r="K107" s="144"/>
      <c r="L107" s="83">
        <f t="shared" si="21"/>
      </c>
      <c r="M107" s="84">
        <f t="shared" si="22"/>
      </c>
      <c r="N107" s="78">
        <f t="shared" si="23"/>
        <v>39356</v>
      </c>
      <c r="O107" s="79">
        <f t="shared" si="24"/>
        <v>39356</v>
      </c>
      <c r="P107" s="79">
        <f t="shared" si="25"/>
        <v>39356</v>
      </c>
      <c r="Q107" s="79">
        <f t="shared" si="26"/>
        <v>39356</v>
      </c>
      <c r="R107" s="79">
        <f t="shared" si="27"/>
        <v>39356</v>
      </c>
      <c r="S107" s="147"/>
      <c r="T107" s="221"/>
      <c r="U107" s="221"/>
      <c r="V107" s="221"/>
      <c r="W107" s="221"/>
      <c r="X107" s="222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311"/>
      <c r="AT107" s="312"/>
      <c r="AU107" s="69"/>
      <c r="AV107" s="71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7"/>
      <c r="BU107" s="294"/>
      <c r="BV107" s="294"/>
      <c r="BW107" s="294"/>
      <c r="BX107" s="294"/>
      <c r="BY107" s="294"/>
      <c r="BZ107" s="294"/>
      <c r="CA107" s="294"/>
      <c r="CB107" s="294"/>
      <c r="CC107" s="294"/>
      <c r="CD107" s="294"/>
      <c r="CE107" s="294"/>
      <c r="CF107" s="294"/>
      <c r="CG107" s="297"/>
      <c r="CH107" s="297"/>
      <c r="CI107" s="297"/>
      <c r="CJ107" s="297"/>
      <c r="CK107" s="297"/>
      <c r="CL107" s="297"/>
      <c r="CM107" s="297"/>
      <c r="CN107" s="297"/>
      <c r="CO107" s="297"/>
      <c r="CP107" s="297"/>
      <c r="CQ107" s="297"/>
      <c r="CR107" s="297"/>
    </row>
    <row r="108" spans="1:96" s="67" customFormat="1" ht="7.5" customHeight="1">
      <c r="A108" s="150">
        <v>99</v>
      </c>
      <c r="B108" s="147"/>
      <c r="C108" s="147"/>
      <c r="D108" s="147"/>
      <c r="E108" s="147"/>
      <c r="F108" s="142"/>
      <c r="G108" s="143"/>
      <c r="H108" s="143"/>
      <c r="I108" s="143"/>
      <c r="J108" s="143"/>
      <c r="K108" s="144"/>
      <c r="L108" s="83">
        <f t="shared" si="21"/>
      </c>
      <c r="M108" s="84">
        <f t="shared" si="22"/>
      </c>
      <c r="N108" s="78">
        <f t="shared" si="23"/>
        <v>39356</v>
      </c>
      <c r="O108" s="79">
        <f t="shared" si="24"/>
        <v>39356</v>
      </c>
      <c r="P108" s="79">
        <f t="shared" si="25"/>
        <v>39356</v>
      </c>
      <c r="Q108" s="79">
        <f t="shared" si="26"/>
        <v>39356</v>
      </c>
      <c r="R108" s="79">
        <f t="shared" si="27"/>
        <v>39356</v>
      </c>
      <c r="S108" s="147"/>
      <c r="T108" s="221"/>
      <c r="U108" s="221"/>
      <c r="V108" s="221"/>
      <c r="W108" s="221"/>
      <c r="X108" s="222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311"/>
      <c r="AT108" s="312"/>
      <c r="AU108" s="69"/>
      <c r="AV108" s="71"/>
      <c r="AW108" s="294"/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7"/>
      <c r="BU108" s="294"/>
      <c r="BV108" s="294"/>
      <c r="BW108" s="294"/>
      <c r="BX108" s="294"/>
      <c r="BY108" s="294"/>
      <c r="BZ108" s="294"/>
      <c r="CA108" s="294"/>
      <c r="CB108" s="294"/>
      <c r="CC108" s="294"/>
      <c r="CD108" s="294"/>
      <c r="CE108" s="294"/>
      <c r="CF108" s="294"/>
      <c r="CG108" s="297"/>
      <c r="CH108" s="297"/>
      <c r="CI108" s="297"/>
      <c r="CJ108" s="297"/>
      <c r="CK108" s="297"/>
      <c r="CL108" s="297"/>
      <c r="CM108" s="297"/>
      <c r="CN108" s="297"/>
      <c r="CO108" s="297"/>
      <c r="CP108" s="297"/>
      <c r="CQ108" s="297"/>
      <c r="CR108" s="297"/>
    </row>
    <row r="109" spans="1:96" s="67" customFormat="1" ht="7.5" customHeight="1">
      <c r="A109" s="150">
        <v>100</v>
      </c>
      <c r="B109" s="147"/>
      <c r="C109" s="147"/>
      <c r="D109" s="147"/>
      <c r="E109" s="147"/>
      <c r="F109" s="142"/>
      <c r="G109" s="143"/>
      <c r="H109" s="143"/>
      <c r="I109" s="143"/>
      <c r="J109" s="143"/>
      <c r="K109" s="144"/>
      <c r="L109" s="83">
        <f t="shared" si="21"/>
      </c>
      <c r="M109" s="84">
        <f t="shared" si="22"/>
      </c>
      <c r="N109" s="78">
        <f t="shared" si="23"/>
        <v>39356</v>
      </c>
      <c r="O109" s="79">
        <f t="shared" si="24"/>
        <v>39356</v>
      </c>
      <c r="P109" s="79">
        <f t="shared" si="25"/>
        <v>39356</v>
      </c>
      <c r="Q109" s="79">
        <f t="shared" si="26"/>
        <v>39356</v>
      </c>
      <c r="R109" s="79">
        <f t="shared" si="27"/>
        <v>39356</v>
      </c>
      <c r="S109" s="147"/>
      <c r="T109" s="221"/>
      <c r="U109" s="221"/>
      <c r="V109" s="221"/>
      <c r="W109" s="221"/>
      <c r="X109" s="222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311"/>
      <c r="AT109" s="312"/>
      <c r="AU109" s="69"/>
      <c r="AV109" s="71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7"/>
      <c r="BJ109" s="297"/>
      <c r="BK109" s="297"/>
      <c r="BL109" s="297"/>
      <c r="BM109" s="297"/>
      <c r="BN109" s="297"/>
      <c r="BO109" s="297"/>
      <c r="BP109" s="297"/>
      <c r="BQ109" s="297"/>
      <c r="BR109" s="297"/>
      <c r="BS109" s="297"/>
      <c r="BT109" s="297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7"/>
      <c r="CH109" s="297"/>
      <c r="CI109" s="297"/>
      <c r="CJ109" s="297"/>
      <c r="CK109" s="297"/>
      <c r="CL109" s="297"/>
      <c r="CM109" s="297"/>
      <c r="CN109" s="297"/>
      <c r="CO109" s="297"/>
      <c r="CP109" s="297"/>
      <c r="CQ109" s="297"/>
      <c r="CR109" s="297"/>
    </row>
    <row r="110" spans="1:96" s="67" customFormat="1" ht="7.5" customHeight="1">
      <c r="A110" s="150">
        <v>101</v>
      </c>
      <c r="B110" s="147"/>
      <c r="C110" s="147"/>
      <c r="D110" s="147"/>
      <c r="E110" s="147"/>
      <c r="F110" s="142"/>
      <c r="G110" s="143"/>
      <c r="H110" s="143"/>
      <c r="I110" s="143"/>
      <c r="J110" s="143"/>
      <c r="K110" s="144"/>
      <c r="L110" s="83">
        <f t="shared" si="21"/>
      </c>
      <c r="M110" s="84">
        <f t="shared" si="22"/>
      </c>
      <c r="N110" s="78">
        <f t="shared" si="23"/>
        <v>39356</v>
      </c>
      <c r="O110" s="79">
        <f t="shared" si="24"/>
        <v>39356</v>
      </c>
      <c r="P110" s="79">
        <f t="shared" si="25"/>
        <v>39356</v>
      </c>
      <c r="Q110" s="79">
        <f t="shared" si="26"/>
        <v>39356</v>
      </c>
      <c r="R110" s="79">
        <f t="shared" si="27"/>
        <v>39356</v>
      </c>
      <c r="S110" s="147"/>
      <c r="T110" s="221"/>
      <c r="U110" s="221"/>
      <c r="V110" s="221"/>
      <c r="W110" s="221"/>
      <c r="X110" s="222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311"/>
      <c r="AT110" s="312"/>
      <c r="AU110" s="69"/>
      <c r="AV110" s="71"/>
      <c r="AW110" s="294"/>
      <c r="AX110" s="294"/>
      <c r="AY110" s="294"/>
      <c r="AZ110" s="294"/>
      <c r="BA110" s="294"/>
      <c r="BB110" s="294"/>
      <c r="BC110" s="294"/>
      <c r="BD110" s="294"/>
      <c r="BE110" s="294"/>
      <c r="BF110" s="294"/>
      <c r="BG110" s="294"/>
      <c r="BH110" s="294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297"/>
      <c r="BU110" s="294"/>
      <c r="BV110" s="294"/>
      <c r="BW110" s="294"/>
      <c r="BX110" s="294"/>
      <c r="BY110" s="294"/>
      <c r="BZ110" s="294"/>
      <c r="CA110" s="294"/>
      <c r="CB110" s="294"/>
      <c r="CC110" s="294"/>
      <c r="CD110" s="294"/>
      <c r="CE110" s="294"/>
      <c r="CF110" s="294"/>
      <c r="CG110" s="297"/>
      <c r="CH110" s="297"/>
      <c r="CI110" s="297"/>
      <c r="CJ110" s="297"/>
      <c r="CK110" s="297"/>
      <c r="CL110" s="297"/>
      <c r="CM110" s="297"/>
      <c r="CN110" s="297"/>
      <c r="CO110" s="297"/>
      <c r="CP110" s="297"/>
      <c r="CQ110" s="297"/>
      <c r="CR110" s="297"/>
    </row>
    <row r="111" spans="1:96" s="67" customFormat="1" ht="7.5" customHeight="1">
      <c r="A111" s="150">
        <v>102</v>
      </c>
      <c r="B111" s="147"/>
      <c r="C111" s="147"/>
      <c r="D111" s="147"/>
      <c r="E111" s="147"/>
      <c r="F111" s="142"/>
      <c r="G111" s="143"/>
      <c r="H111" s="143"/>
      <c r="I111" s="143"/>
      <c r="J111" s="143"/>
      <c r="K111" s="144"/>
      <c r="L111" s="83">
        <f t="shared" si="21"/>
      </c>
      <c r="M111" s="84">
        <f t="shared" si="22"/>
      </c>
      <c r="N111" s="78">
        <f t="shared" si="23"/>
        <v>39356</v>
      </c>
      <c r="O111" s="79">
        <f t="shared" si="24"/>
        <v>39356</v>
      </c>
      <c r="P111" s="79">
        <f t="shared" si="25"/>
        <v>39356</v>
      </c>
      <c r="Q111" s="79">
        <f t="shared" si="26"/>
        <v>39356</v>
      </c>
      <c r="R111" s="79">
        <f t="shared" si="27"/>
        <v>39356</v>
      </c>
      <c r="S111" s="147"/>
      <c r="T111" s="221"/>
      <c r="U111" s="221"/>
      <c r="V111" s="221"/>
      <c r="W111" s="221"/>
      <c r="X111" s="222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311"/>
      <c r="AT111" s="312"/>
      <c r="AU111" s="69"/>
      <c r="AV111" s="71"/>
      <c r="AW111" s="294"/>
      <c r="AX111" s="294"/>
      <c r="AY111" s="294"/>
      <c r="AZ111" s="294"/>
      <c r="BA111" s="294"/>
      <c r="BB111" s="294"/>
      <c r="BC111" s="294"/>
      <c r="BD111" s="294"/>
      <c r="BE111" s="294"/>
      <c r="BF111" s="294"/>
      <c r="BG111" s="294"/>
      <c r="BH111" s="294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7"/>
      <c r="BU111" s="294"/>
      <c r="BV111" s="294"/>
      <c r="BW111" s="294"/>
      <c r="BX111" s="294"/>
      <c r="BY111" s="294"/>
      <c r="BZ111" s="294"/>
      <c r="CA111" s="294"/>
      <c r="CB111" s="294"/>
      <c r="CC111" s="294"/>
      <c r="CD111" s="294"/>
      <c r="CE111" s="294"/>
      <c r="CF111" s="294"/>
      <c r="CG111" s="297"/>
      <c r="CH111" s="297"/>
      <c r="CI111" s="297"/>
      <c r="CJ111" s="297"/>
      <c r="CK111" s="297"/>
      <c r="CL111" s="297"/>
      <c r="CM111" s="297"/>
      <c r="CN111" s="297"/>
      <c r="CO111" s="297"/>
      <c r="CP111" s="297"/>
      <c r="CQ111" s="297"/>
      <c r="CR111" s="297"/>
    </row>
    <row r="112" spans="1:96" s="67" customFormat="1" ht="7.5" customHeight="1">
      <c r="A112" s="150">
        <v>103</v>
      </c>
      <c r="B112" s="147"/>
      <c r="C112" s="147"/>
      <c r="D112" s="147"/>
      <c r="E112" s="147"/>
      <c r="F112" s="142"/>
      <c r="G112" s="143"/>
      <c r="H112" s="143"/>
      <c r="I112" s="143"/>
      <c r="J112" s="143"/>
      <c r="K112" s="144"/>
      <c r="L112" s="83">
        <f t="shared" si="21"/>
      </c>
      <c r="M112" s="84">
        <f t="shared" si="22"/>
      </c>
      <c r="N112" s="78">
        <f t="shared" si="23"/>
        <v>39356</v>
      </c>
      <c r="O112" s="79">
        <f t="shared" si="24"/>
        <v>39356</v>
      </c>
      <c r="P112" s="79">
        <f t="shared" si="25"/>
        <v>39356</v>
      </c>
      <c r="Q112" s="79">
        <f t="shared" si="26"/>
        <v>39356</v>
      </c>
      <c r="R112" s="79">
        <f t="shared" si="27"/>
        <v>39356</v>
      </c>
      <c r="S112" s="147"/>
      <c r="T112" s="221"/>
      <c r="U112" s="221"/>
      <c r="V112" s="221"/>
      <c r="W112" s="221"/>
      <c r="X112" s="222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311"/>
      <c r="AT112" s="312"/>
      <c r="AU112" s="69"/>
      <c r="AV112" s="71"/>
      <c r="AW112" s="294"/>
      <c r="AX112" s="294"/>
      <c r="AY112" s="294"/>
      <c r="AZ112" s="294"/>
      <c r="BA112" s="294"/>
      <c r="BB112" s="294"/>
      <c r="BC112" s="294"/>
      <c r="BD112" s="294"/>
      <c r="BE112" s="294"/>
      <c r="BF112" s="294"/>
      <c r="BG112" s="294"/>
      <c r="BH112" s="294"/>
      <c r="BI112" s="297"/>
      <c r="BJ112" s="297"/>
      <c r="BK112" s="297"/>
      <c r="BL112" s="297"/>
      <c r="BM112" s="297"/>
      <c r="BN112" s="297"/>
      <c r="BO112" s="297"/>
      <c r="BP112" s="297"/>
      <c r="BQ112" s="297"/>
      <c r="BR112" s="297"/>
      <c r="BS112" s="297"/>
      <c r="BT112" s="297"/>
      <c r="BU112" s="294"/>
      <c r="BV112" s="294"/>
      <c r="BW112" s="294"/>
      <c r="BX112" s="294"/>
      <c r="BY112" s="294"/>
      <c r="BZ112" s="294"/>
      <c r="CA112" s="294"/>
      <c r="CB112" s="294"/>
      <c r="CC112" s="294"/>
      <c r="CD112" s="294"/>
      <c r="CE112" s="294"/>
      <c r="CF112" s="294"/>
      <c r="CG112" s="297"/>
      <c r="CH112" s="297"/>
      <c r="CI112" s="297"/>
      <c r="CJ112" s="297"/>
      <c r="CK112" s="297"/>
      <c r="CL112" s="297"/>
      <c r="CM112" s="297"/>
      <c r="CN112" s="297"/>
      <c r="CO112" s="297"/>
      <c r="CP112" s="297"/>
      <c r="CQ112" s="297"/>
      <c r="CR112" s="297"/>
    </row>
    <row r="113" spans="1:96" s="67" customFormat="1" ht="7.5" customHeight="1">
      <c r="A113" s="150">
        <v>104</v>
      </c>
      <c r="B113" s="147"/>
      <c r="C113" s="147"/>
      <c r="D113" s="147"/>
      <c r="E113" s="147"/>
      <c r="F113" s="142"/>
      <c r="G113" s="143"/>
      <c r="H113" s="143"/>
      <c r="I113" s="143"/>
      <c r="J113" s="143"/>
      <c r="K113" s="144"/>
      <c r="L113" s="83">
        <f t="shared" si="21"/>
      </c>
      <c r="M113" s="84">
        <f t="shared" si="22"/>
      </c>
      <c r="N113" s="78">
        <f t="shared" si="23"/>
        <v>39356</v>
      </c>
      <c r="O113" s="79">
        <f t="shared" si="24"/>
        <v>39356</v>
      </c>
      <c r="P113" s="79">
        <f t="shared" si="25"/>
        <v>39356</v>
      </c>
      <c r="Q113" s="79">
        <f t="shared" si="26"/>
        <v>39356</v>
      </c>
      <c r="R113" s="79">
        <f t="shared" si="27"/>
        <v>39356</v>
      </c>
      <c r="S113" s="147"/>
      <c r="T113" s="221"/>
      <c r="U113" s="221"/>
      <c r="V113" s="221"/>
      <c r="W113" s="221"/>
      <c r="X113" s="222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311"/>
      <c r="AT113" s="312"/>
      <c r="AU113" s="69"/>
      <c r="AV113" s="71"/>
      <c r="AW113" s="294"/>
      <c r="AX113" s="294"/>
      <c r="AY113" s="294"/>
      <c r="AZ113" s="294"/>
      <c r="BA113" s="294"/>
      <c r="BB113" s="294"/>
      <c r="BC113" s="294"/>
      <c r="BD113" s="294"/>
      <c r="BE113" s="294"/>
      <c r="BF113" s="294"/>
      <c r="BG113" s="294"/>
      <c r="BH113" s="294"/>
      <c r="BI113" s="297"/>
      <c r="BJ113" s="297"/>
      <c r="BK113" s="297"/>
      <c r="BL113" s="297"/>
      <c r="BM113" s="297"/>
      <c r="BN113" s="297"/>
      <c r="BO113" s="297"/>
      <c r="BP113" s="297"/>
      <c r="BQ113" s="297"/>
      <c r="BR113" s="297"/>
      <c r="BS113" s="297"/>
      <c r="BT113" s="297"/>
      <c r="BU113" s="294"/>
      <c r="BV113" s="294"/>
      <c r="BW113" s="294"/>
      <c r="BX113" s="294"/>
      <c r="BY113" s="294"/>
      <c r="BZ113" s="294"/>
      <c r="CA113" s="294"/>
      <c r="CB113" s="294"/>
      <c r="CC113" s="294"/>
      <c r="CD113" s="294"/>
      <c r="CE113" s="294"/>
      <c r="CF113" s="294"/>
      <c r="CG113" s="297"/>
      <c r="CH113" s="297"/>
      <c r="CI113" s="297"/>
      <c r="CJ113" s="297"/>
      <c r="CK113" s="297"/>
      <c r="CL113" s="297"/>
      <c r="CM113" s="297"/>
      <c r="CN113" s="297"/>
      <c r="CO113" s="297"/>
      <c r="CP113" s="297"/>
      <c r="CQ113" s="297"/>
      <c r="CR113" s="297"/>
    </row>
    <row r="114" spans="1:96" s="67" customFormat="1" ht="7.5" customHeight="1">
      <c r="A114" s="150">
        <v>105</v>
      </c>
      <c r="B114" s="147"/>
      <c r="C114" s="147"/>
      <c r="D114" s="147"/>
      <c r="E114" s="147"/>
      <c r="F114" s="142"/>
      <c r="G114" s="143"/>
      <c r="H114" s="143"/>
      <c r="I114" s="143"/>
      <c r="J114" s="143"/>
      <c r="K114" s="144"/>
      <c r="L114" s="83">
        <f t="shared" si="21"/>
      </c>
      <c r="M114" s="84">
        <f t="shared" si="22"/>
      </c>
      <c r="N114" s="78">
        <f t="shared" si="23"/>
        <v>39356</v>
      </c>
      <c r="O114" s="79">
        <f t="shared" si="24"/>
        <v>39356</v>
      </c>
      <c r="P114" s="79">
        <f t="shared" si="25"/>
        <v>39356</v>
      </c>
      <c r="Q114" s="79">
        <f t="shared" si="26"/>
        <v>39356</v>
      </c>
      <c r="R114" s="79">
        <f t="shared" si="27"/>
        <v>39356</v>
      </c>
      <c r="S114" s="147"/>
      <c r="T114" s="221"/>
      <c r="U114" s="221"/>
      <c r="V114" s="221"/>
      <c r="W114" s="221"/>
      <c r="X114" s="222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311"/>
      <c r="AT114" s="312"/>
      <c r="AU114" s="69"/>
      <c r="AV114" s="71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297"/>
      <c r="BU114" s="294"/>
      <c r="BV114" s="294"/>
      <c r="BW114" s="294"/>
      <c r="BX114" s="294"/>
      <c r="BY114" s="294"/>
      <c r="BZ114" s="294"/>
      <c r="CA114" s="294"/>
      <c r="CB114" s="294"/>
      <c r="CC114" s="294"/>
      <c r="CD114" s="294"/>
      <c r="CE114" s="294"/>
      <c r="CF114" s="294"/>
      <c r="CG114" s="297"/>
      <c r="CH114" s="297"/>
      <c r="CI114" s="297"/>
      <c r="CJ114" s="297"/>
      <c r="CK114" s="297"/>
      <c r="CL114" s="297"/>
      <c r="CM114" s="297"/>
      <c r="CN114" s="297"/>
      <c r="CO114" s="297"/>
      <c r="CP114" s="297"/>
      <c r="CQ114" s="297"/>
      <c r="CR114" s="297"/>
    </row>
    <row r="115" spans="1:96" s="67" customFormat="1" ht="7.5" customHeight="1">
      <c r="A115" s="150">
        <v>106</v>
      </c>
      <c r="B115" s="147"/>
      <c r="C115" s="147"/>
      <c r="D115" s="147"/>
      <c r="E115" s="147"/>
      <c r="F115" s="142"/>
      <c r="G115" s="143"/>
      <c r="H115" s="143"/>
      <c r="I115" s="143"/>
      <c r="J115" s="143"/>
      <c r="K115" s="144"/>
      <c r="L115" s="83">
        <f t="shared" si="21"/>
      </c>
      <c r="M115" s="84">
        <f t="shared" si="22"/>
      </c>
      <c r="N115" s="78">
        <f t="shared" si="23"/>
        <v>39356</v>
      </c>
      <c r="O115" s="79">
        <f t="shared" si="24"/>
        <v>39356</v>
      </c>
      <c r="P115" s="79">
        <f t="shared" si="25"/>
        <v>39356</v>
      </c>
      <c r="Q115" s="79">
        <f t="shared" si="26"/>
        <v>39356</v>
      </c>
      <c r="R115" s="79">
        <f t="shared" si="27"/>
        <v>39356</v>
      </c>
      <c r="S115" s="147"/>
      <c r="T115" s="221"/>
      <c r="U115" s="221"/>
      <c r="V115" s="221"/>
      <c r="W115" s="221"/>
      <c r="X115" s="222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311"/>
      <c r="AT115" s="312"/>
      <c r="AU115" s="69"/>
      <c r="AV115" s="71"/>
      <c r="AW115" s="294"/>
      <c r="AX115" s="294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7"/>
      <c r="BJ115" s="297"/>
      <c r="BK115" s="297"/>
      <c r="BL115" s="297"/>
      <c r="BM115" s="297"/>
      <c r="BN115" s="297"/>
      <c r="BO115" s="297"/>
      <c r="BP115" s="297"/>
      <c r="BQ115" s="297"/>
      <c r="BR115" s="297"/>
      <c r="BS115" s="297"/>
      <c r="BT115" s="297"/>
      <c r="BU115" s="294"/>
      <c r="BV115" s="294"/>
      <c r="BW115" s="294"/>
      <c r="BX115" s="294"/>
      <c r="BY115" s="294"/>
      <c r="BZ115" s="294"/>
      <c r="CA115" s="294"/>
      <c r="CB115" s="294"/>
      <c r="CC115" s="294"/>
      <c r="CD115" s="294"/>
      <c r="CE115" s="294"/>
      <c r="CF115" s="294"/>
      <c r="CG115" s="297"/>
      <c r="CH115" s="297"/>
      <c r="CI115" s="297"/>
      <c r="CJ115" s="297"/>
      <c r="CK115" s="297"/>
      <c r="CL115" s="297"/>
      <c r="CM115" s="297"/>
      <c r="CN115" s="297"/>
      <c r="CO115" s="297"/>
      <c r="CP115" s="297"/>
      <c r="CQ115" s="297"/>
      <c r="CR115" s="297"/>
    </row>
    <row r="116" spans="1:96" s="67" customFormat="1" ht="7.5" customHeight="1">
      <c r="A116" s="150">
        <v>107</v>
      </c>
      <c r="B116" s="147"/>
      <c r="C116" s="147"/>
      <c r="D116" s="147"/>
      <c r="E116" s="147"/>
      <c r="F116" s="142"/>
      <c r="G116" s="143"/>
      <c r="H116" s="143"/>
      <c r="I116" s="143"/>
      <c r="J116" s="143"/>
      <c r="K116" s="144"/>
      <c r="L116" s="83">
        <f t="shared" si="21"/>
      </c>
      <c r="M116" s="84">
        <f t="shared" si="22"/>
      </c>
      <c r="N116" s="78">
        <f t="shared" si="23"/>
        <v>39356</v>
      </c>
      <c r="O116" s="79">
        <f t="shared" si="24"/>
        <v>39356</v>
      </c>
      <c r="P116" s="79">
        <f t="shared" si="25"/>
        <v>39356</v>
      </c>
      <c r="Q116" s="79">
        <f t="shared" si="26"/>
        <v>39356</v>
      </c>
      <c r="R116" s="79">
        <f t="shared" si="27"/>
        <v>39356</v>
      </c>
      <c r="S116" s="147"/>
      <c r="T116" s="221"/>
      <c r="U116" s="221"/>
      <c r="V116" s="221"/>
      <c r="W116" s="221"/>
      <c r="X116" s="222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311"/>
      <c r="AT116" s="312"/>
      <c r="AU116" s="69"/>
      <c r="AV116" s="71"/>
      <c r="AW116" s="294"/>
      <c r="AX116" s="294"/>
      <c r="AY116" s="294"/>
      <c r="AZ116" s="294"/>
      <c r="BA116" s="294"/>
      <c r="BB116" s="294"/>
      <c r="BC116" s="294"/>
      <c r="BD116" s="294"/>
      <c r="BE116" s="294"/>
      <c r="BF116" s="294"/>
      <c r="BG116" s="294"/>
      <c r="BH116" s="294"/>
      <c r="BI116" s="297"/>
      <c r="BJ116" s="297"/>
      <c r="BK116" s="297"/>
      <c r="BL116" s="297"/>
      <c r="BM116" s="297"/>
      <c r="BN116" s="297"/>
      <c r="BO116" s="297"/>
      <c r="BP116" s="297"/>
      <c r="BQ116" s="297"/>
      <c r="BR116" s="297"/>
      <c r="BS116" s="297"/>
      <c r="BT116" s="297"/>
      <c r="BU116" s="294"/>
      <c r="BV116" s="294"/>
      <c r="BW116" s="294"/>
      <c r="BX116" s="294"/>
      <c r="BY116" s="294"/>
      <c r="BZ116" s="294"/>
      <c r="CA116" s="294"/>
      <c r="CB116" s="294"/>
      <c r="CC116" s="294"/>
      <c r="CD116" s="294"/>
      <c r="CE116" s="294"/>
      <c r="CF116" s="294"/>
      <c r="CG116" s="297"/>
      <c r="CH116" s="297"/>
      <c r="CI116" s="297"/>
      <c r="CJ116" s="297"/>
      <c r="CK116" s="297"/>
      <c r="CL116" s="297"/>
      <c r="CM116" s="297"/>
      <c r="CN116" s="297"/>
      <c r="CO116" s="297"/>
      <c r="CP116" s="297"/>
      <c r="CQ116" s="297"/>
      <c r="CR116" s="297"/>
    </row>
    <row r="117" spans="1:96" s="67" customFormat="1" ht="7.5" customHeight="1">
      <c r="A117" s="150">
        <v>108</v>
      </c>
      <c r="B117" s="147"/>
      <c r="C117" s="147"/>
      <c r="D117" s="147"/>
      <c r="E117" s="147"/>
      <c r="F117" s="142"/>
      <c r="G117" s="143"/>
      <c r="H117" s="143"/>
      <c r="I117" s="143"/>
      <c r="J117" s="143"/>
      <c r="K117" s="144"/>
      <c r="L117" s="83">
        <f t="shared" si="21"/>
      </c>
      <c r="M117" s="84">
        <f t="shared" si="22"/>
      </c>
      <c r="N117" s="78">
        <f t="shared" si="23"/>
        <v>39356</v>
      </c>
      <c r="O117" s="79">
        <f t="shared" si="24"/>
        <v>39356</v>
      </c>
      <c r="P117" s="79">
        <f t="shared" si="25"/>
        <v>39356</v>
      </c>
      <c r="Q117" s="79">
        <f t="shared" si="26"/>
        <v>39356</v>
      </c>
      <c r="R117" s="79">
        <f t="shared" si="27"/>
        <v>39356</v>
      </c>
      <c r="S117" s="147"/>
      <c r="T117" s="221"/>
      <c r="U117" s="221"/>
      <c r="V117" s="221"/>
      <c r="W117" s="221"/>
      <c r="X117" s="222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311"/>
      <c r="AT117" s="312"/>
      <c r="AU117" s="69"/>
      <c r="AV117" s="71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7"/>
      <c r="BU117" s="294"/>
      <c r="BV117" s="294"/>
      <c r="BW117" s="294"/>
      <c r="BX117" s="294"/>
      <c r="BY117" s="294"/>
      <c r="BZ117" s="294"/>
      <c r="CA117" s="294"/>
      <c r="CB117" s="294"/>
      <c r="CC117" s="294"/>
      <c r="CD117" s="294"/>
      <c r="CE117" s="294"/>
      <c r="CF117" s="294"/>
      <c r="CG117" s="297"/>
      <c r="CH117" s="297"/>
      <c r="CI117" s="297"/>
      <c r="CJ117" s="297"/>
      <c r="CK117" s="297"/>
      <c r="CL117" s="297"/>
      <c r="CM117" s="297"/>
      <c r="CN117" s="297"/>
      <c r="CO117" s="297"/>
      <c r="CP117" s="297"/>
      <c r="CQ117" s="297"/>
      <c r="CR117" s="297"/>
    </row>
    <row r="118" spans="1:96" s="67" customFormat="1" ht="12" customHeight="1">
      <c r="A118" s="150">
        <v>109</v>
      </c>
      <c r="B118" s="147"/>
      <c r="C118" s="147"/>
      <c r="D118" s="147"/>
      <c r="E118" s="147"/>
      <c r="F118" s="142"/>
      <c r="G118" s="143"/>
      <c r="H118" s="143"/>
      <c r="I118" s="143"/>
      <c r="J118" s="143"/>
      <c r="K118" s="144"/>
      <c r="L118" s="83">
        <f t="shared" si="21"/>
      </c>
      <c r="M118" s="84">
        <f t="shared" si="22"/>
      </c>
      <c r="N118" s="78">
        <f t="shared" si="23"/>
        <v>39356</v>
      </c>
      <c r="O118" s="79">
        <f t="shared" si="24"/>
        <v>39356</v>
      </c>
      <c r="P118" s="79">
        <f t="shared" si="25"/>
        <v>39356</v>
      </c>
      <c r="Q118" s="79">
        <f t="shared" si="26"/>
        <v>39356</v>
      </c>
      <c r="R118" s="79">
        <f t="shared" si="27"/>
        <v>39356</v>
      </c>
      <c r="S118" s="147"/>
      <c r="T118" s="221"/>
      <c r="U118" s="221"/>
      <c r="V118" s="221"/>
      <c r="W118" s="221"/>
      <c r="X118" s="222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311"/>
      <c r="AT118" s="312"/>
      <c r="AU118" s="69"/>
      <c r="AV118" s="71"/>
      <c r="AW118" s="294"/>
      <c r="AX118" s="294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7"/>
      <c r="BU118" s="294"/>
      <c r="BV118" s="294"/>
      <c r="BW118" s="294"/>
      <c r="BX118" s="294"/>
      <c r="BY118" s="294"/>
      <c r="BZ118" s="294"/>
      <c r="CA118" s="294"/>
      <c r="CB118" s="294"/>
      <c r="CC118" s="294"/>
      <c r="CD118" s="294"/>
      <c r="CE118" s="294"/>
      <c r="CF118" s="294"/>
      <c r="CG118" s="297"/>
      <c r="CH118" s="297"/>
      <c r="CI118" s="297"/>
      <c r="CJ118" s="297"/>
      <c r="CK118" s="297"/>
      <c r="CL118" s="297"/>
      <c r="CM118" s="297"/>
      <c r="CN118" s="297"/>
      <c r="CO118" s="297"/>
      <c r="CP118" s="297"/>
      <c r="CQ118" s="297"/>
      <c r="CR118" s="297"/>
    </row>
    <row r="119" spans="1:96" s="67" customFormat="1" ht="12" customHeight="1">
      <c r="A119" s="150">
        <v>110</v>
      </c>
      <c r="B119" s="147"/>
      <c r="C119" s="147"/>
      <c r="D119" s="147"/>
      <c r="E119" s="147"/>
      <c r="F119" s="142"/>
      <c r="G119" s="143"/>
      <c r="H119" s="143"/>
      <c r="I119" s="143"/>
      <c r="J119" s="143"/>
      <c r="K119" s="144"/>
      <c r="L119" s="83">
        <f t="shared" si="21"/>
      </c>
      <c r="M119" s="84">
        <f t="shared" si="22"/>
      </c>
      <c r="N119" s="78">
        <f t="shared" si="23"/>
        <v>39356</v>
      </c>
      <c r="O119" s="79">
        <f t="shared" si="24"/>
        <v>39356</v>
      </c>
      <c r="P119" s="79">
        <f t="shared" si="25"/>
        <v>39356</v>
      </c>
      <c r="Q119" s="79">
        <f t="shared" si="26"/>
        <v>39356</v>
      </c>
      <c r="R119" s="79">
        <f t="shared" si="27"/>
        <v>39356</v>
      </c>
      <c r="S119" s="147"/>
      <c r="T119" s="221"/>
      <c r="U119" s="221"/>
      <c r="V119" s="221"/>
      <c r="W119" s="221"/>
      <c r="X119" s="222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311"/>
      <c r="AT119" s="312"/>
      <c r="AU119" s="69"/>
      <c r="AV119" s="71"/>
      <c r="AW119" s="294"/>
      <c r="AX119" s="294"/>
      <c r="AY119" s="294"/>
      <c r="AZ119" s="294"/>
      <c r="BA119" s="294"/>
      <c r="BB119" s="294"/>
      <c r="BC119" s="294"/>
      <c r="BD119" s="294"/>
      <c r="BE119" s="294"/>
      <c r="BF119" s="294"/>
      <c r="BG119" s="294"/>
      <c r="BH119" s="294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4"/>
      <c r="BV119" s="294"/>
      <c r="BW119" s="294"/>
      <c r="BX119" s="294"/>
      <c r="BY119" s="294"/>
      <c r="BZ119" s="294"/>
      <c r="CA119" s="294"/>
      <c r="CB119" s="294"/>
      <c r="CC119" s="294"/>
      <c r="CD119" s="294"/>
      <c r="CE119" s="294"/>
      <c r="CF119" s="294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</row>
    <row r="120" spans="1:96" s="67" customFormat="1" ht="12" customHeight="1">
      <c r="A120" s="150">
        <v>111</v>
      </c>
      <c r="B120" s="147"/>
      <c r="C120" s="147"/>
      <c r="D120" s="147"/>
      <c r="E120" s="147"/>
      <c r="F120" s="142"/>
      <c r="G120" s="143"/>
      <c r="H120" s="143"/>
      <c r="I120" s="143"/>
      <c r="J120" s="143"/>
      <c r="K120" s="144"/>
      <c r="L120" s="83">
        <f t="shared" si="21"/>
      </c>
      <c r="M120" s="84">
        <f t="shared" si="22"/>
      </c>
      <c r="N120" s="78">
        <f t="shared" si="23"/>
        <v>39356</v>
      </c>
      <c r="O120" s="79">
        <f t="shared" si="24"/>
        <v>39356</v>
      </c>
      <c r="P120" s="79">
        <f t="shared" si="25"/>
        <v>39356</v>
      </c>
      <c r="Q120" s="79">
        <f t="shared" si="26"/>
        <v>39356</v>
      </c>
      <c r="R120" s="79">
        <f t="shared" si="27"/>
        <v>39356</v>
      </c>
      <c r="S120" s="147"/>
      <c r="T120" s="221"/>
      <c r="U120" s="221"/>
      <c r="V120" s="221"/>
      <c r="W120" s="221"/>
      <c r="X120" s="222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311"/>
      <c r="AT120" s="312"/>
      <c r="AU120" s="69"/>
      <c r="AV120" s="71"/>
      <c r="AW120" s="294"/>
      <c r="AX120" s="294"/>
      <c r="AY120" s="294"/>
      <c r="AZ120" s="294"/>
      <c r="BA120" s="294"/>
      <c r="BB120" s="294"/>
      <c r="BC120" s="294"/>
      <c r="BD120" s="294"/>
      <c r="BE120" s="294"/>
      <c r="BF120" s="294"/>
      <c r="BG120" s="294"/>
      <c r="BH120" s="294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7"/>
      <c r="BU120" s="294"/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7"/>
      <c r="CH120" s="297"/>
      <c r="CI120" s="297"/>
      <c r="CJ120" s="297"/>
      <c r="CK120" s="297"/>
      <c r="CL120" s="297"/>
      <c r="CM120" s="297"/>
      <c r="CN120" s="297"/>
      <c r="CO120" s="297"/>
      <c r="CP120" s="297"/>
      <c r="CQ120" s="297"/>
      <c r="CR120" s="297"/>
    </row>
    <row r="121" spans="1:96" s="67" customFormat="1" ht="12" customHeight="1">
      <c r="A121" s="150">
        <v>112</v>
      </c>
      <c r="B121" s="147"/>
      <c r="C121" s="147"/>
      <c r="D121" s="147"/>
      <c r="E121" s="147"/>
      <c r="F121" s="142"/>
      <c r="G121" s="143"/>
      <c r="H121" s="143"/>
      <c r="I121" s="143"/>
      <c r="J121" s="143"/>
      <c r="K121" s="144"/>
      <c r="L121" s="83">
        <f t="shared" si="21"/>
      </c>
      <c r="M121" s="84">
        <f t="shared" si="22"/>
      </c>
      <c r="N121" s="78">
        <f t="shared" si="23"/>
        <v>39356</v>
      </c>
      <c r="O121" s="79">
        <f t="shared" si="24"/>
        <v>39356</v>
      </c>
      <c r="P121" s="79">
        <f t="shared" si="25"/>
        <v>39356</v>
      </c>
      <c r="Q121" s="79">
        <f t="shared" si="26"/>
        <v>39356</v>
      </c>
      <c r="R121" s="79">
        <f t="shared" si="27"/>
        <v>39356</v>
      </c>
      <c r="S121" s="147"/>
      <c r="T121" s="221"/>
      <c r="U121" s="221"/>
      <c r="V121" s="221"/>
      <c r="W121" s="221"/>
      <c r="X121" s="222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311"/>
      <c r="AT121" s="312"/>
      <c r="AU121" s="69"/>
      <c r="AV121" s="71"/>
      <c r="AW121" s="294"/>
      <c r="AX121" s="294"/>
      <c r="AY121" s="294"/>
      <c r="AZ121" s="294"/>
      <c r="BA121" s="294"/>
      <c r="BB121" s="294"/>
      <c r="BC121" s="294"/>
      <c r="BD121" s="294"/>
      <c r="BE121" s="294"/>
      <c r="BF121" s="294"/>
      <c r="BG121" s="294"/>
      <c r="BH121" s="294"/>
      <c r="BI121" s="297"/>
      <c r="BJ121" s="297"/>
      <c r="BK121" s="297"/>
      <c r="BL121" s="297"/>
      <c r="BM121" s="297"/>
      <c r="BN121" s="297"/>
      <c r="BO121" s="297"/>
      <c r="BP121" s="297"/>
      <c r="BQ121" s="297"/>
      <c r="BR121" s="297"/>
      <c r="BS121" s="297"/>
      <c r="BT121" s="297"/>
      <c r="BU121" s="294"/>
      <c r="BV121" s="294"/>
      <c r="BW121" s="294"/>
      <c r="BX121" s="294"/>
      <c r="BY121" s="294"/>
      <c r="BZ121" s="294"/>
      <c r="CA121" s="294"/>
      <c r="CB121" s="294"/>
      <c r="CC121" s="294"/>
      <c r="CD121" s="294"/>
      <c r="CE121" s="294"/>
      <c r="CF121" s="294"/>
      <c r="CG121" s="297"/>
      <c r="CH121" s="297"/>
      <c r="CI121" s="297"/>
      <c r="CJ121" s="297"/>
      <c r="CK121" s="297"/>
      <c r="CL121" s="297"/>
      <c r="CM121" s="297"/>
      <c r="CN121" s="297"/>
      <c r="CO121" s="297"/>
      <c r="CP121" s="297"/>
      <c r="CQ121" s="297"/>
      <c r="CR121" s="297"/>
    </row>
    <row r="122" spans="1:96" s="67" customFormat="1" ht="12" customHeight="1">
      <c r="A122" s="150">
        <v>113</v>
      </c>
      <c r="B122" s="147"/>
      <c r="C122" s="147"/>
      <c r="D122" s="147"/>
      <c r="E122" s="147"/>
      <c r="F122" s="142"/>
      <c r="G122" s="143"/>
      <c r="H122" s="143"/>
      <c r="I122" s="143"/>
      <c r="J122" s="143"/>
      <c r="K122" s="144"/>
      <c r="L122" s="83">
        <f t="shared" si="21"/>
      </c>
      <c r="M122" s="84">
        <f t="shared" si="22"/>
      </c>
      <c r="N122" s="78">
        <f t="shared" si="23"/>
        <v>39356</v>
      </c>
      <c r="O122" s="79">
        <f t="shared" si="24"/>
        <v>39356</v>
      </c>
      <c r="P122" s="79">
        <f t="shared" si="25"/>
        <v>39356</v>
      </c>
      <c r="Q122" s="79">
        <f t="shared" si="26"/>
        <v>39356</v>
      </c>
      <c r="R122" s="79">
        <f t="shared" si="27"/>
        <v>39356</v>
      </c>
      <c r="S122" s="147"/>
      <c r="T122" s="221"/>
      <c r="U122" s="221"/>
      <c r="V122" s="221"/>
      <c r="W122" s="221"/>
      <c r="X122" s="222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311"/>
      <c r="AT122" s="312"/>
      <c r="AU122" s="69"/>
      <c r="AV122" s="71"/>
      <c r="AW122" s="294"/>
      <c r="AX122" s="294"/>
      <c r="AY122" s="294"/>
      <c r="AZ122" s="294"/>
      <c r="BA122" s="294"/>
      <c r="BB122" s="294"/>
      <c r="BC122" s="294"/>
      <c r="BD122" s="294"/>
      <c r="BE122" s="294"/>
      <c r="BF122" s="294"/>
      <c r="BG122" s="294"/>
      <c r="BH122" s="294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294"/>
      <c r="BV122" s="294"/>
      <c r="BW122" s="294"/>
      <c r="BX122" s="294"/>
      <c r="BY122" s="294"/>
      <c r="BZ122" s="294"/>
      <c r="CA122" s="294"/>
      <c r="CB122" s="294"/>
      <c r="CC122" s="294"/>
      <c r="CD122" s="294"/>
      <c r="CE122" s="294"/>
      <c r="CF122" s="294"/>
      <c r="CG122" s="297"/>
      <c r="CH122" s="297"/>
      <c r="CI122" s="297"/>
      <c r="CJ122" s="297"/>
      <c r="CK122" s="297"/>
      <c r="CL122" s="297"/>
      <c r="CM122" s="297"/>
      <c r="CN122" s="297"/>
      <c r="CO122" s="297"/>
      <c r="CP122" s="297"/>
      <c r="CQ122" s="297"/>
      <c r="CR122" s="297"/>
    </row>
    <row r="123" spans="1:96" s="67" customFormat="1" ht="12" customHeight="1">
      <c r="A123" s="150">
        <v>114</v>
      </c>
      <c r="B123" s="147"/>
      <c r="C123" s="147"/>
      <c r="D123" s="147"/>
      <c r="E123" s="147"/>
      <c r="F123" s="142"/>
      <c r="G123" s="143"/>
      <c r="H123" s="143"/>
      <c r="I123" s="143"/>
      <c r="J123" s="143"/>
      <c r="K123" s="144"/>
      <c r="L123" s="83">
        <f t="shared" si="21"/>
      </c>
      <c r="M123" s="84">
        <f t="shared" si="22"/>
      </c>
      <c r="N123" s="78">
        <f t="shared" si="23"/>
        <v>39356</v>
      </c>
      <c r="O123" s="79">
        <f t="shared" si="24"/>
        <v>39356</v>
      </c>
      <c r="P123" s="79">
        <f t="shared" si="25"/>
        <v>39356</v>
      </c>
      <c r="Q123" s="79">
        <f t="shared" si="26"/>
        <v>39356</v>
      </c>
      <c r="R123" s="79">
        <f t="shared" si="27"/>
        <v>39356</v>
      </c>
      <c r="S123" s="147"/>
      <c r="T123" s="221"/>
      <c r="U123" s="221"/>
      <c r="V123" s="221"/>
      <c r="W123" s="221"/>
      <c r="X123" s="222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311"/>
      <c r="AT123" s="312"/>
      <c r="AU123" s="69"/>
      <c r="AV123" s="71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/>
      <c r="BG123" s="294"/>
      <c r="BH123" s="294"/>
      <c r="BI123" s="297"/>
      <c r="BJ123" s="297"/>
      <c r="BK123" s="297"/>
      <c r="BL123" s="297"/>
      <c r="BM123" s="297"/>
      <c r="BN123" s="297"/>
      <c r="BO123" s="297"/>
      <c r="BP123" s="297"/>
      <c r="BQ123" s="297"/>
      <c r="BR123" s="297"/>
      <c r="BS123" s="297"/>
      <c r="BT123" s="297"/>
      <c r="BU123" s="294"/>
      <c r="BV123" s="294"/>
      <c r="BW123" s="294"/>
      <c r="BX123" s="294"/>
      <c r="BY123" s="294"/>
      <c r="BZ123" s="294"/>
      <c r="CA123" s="294"/>
      <c r="CB123" s="294"/>
      <c r="CC123" s="294"/>
      <c r="CD123" s="294"/>
      <c r="CE123" s="294"/>
      <c r="CF123" s="294"/>
      <c r="CG123" s="297"/>
      <c r="CH123" s="297"/>
      <c r="CI123" s="297"/>
      <c r="CJ123" s="297"/>
      <c r="CK123" s="297"/>
      <c r="CL123" s="297"/>
      <c r="CM123" s="297"/>
      <c r="CN123" s="297"/>
      <c r="CO123" s="297"/>
      <c r="CP123" s="297"/>
      <c r="CQ123" s="297"/>
      <c r="CR123" s="297"/>
    </row>
    <row r="124" spans="1:96" s="67" customFormat="1" ht="12" customHeight="1">
      <c r="A124" s="150">
        <v>115</v>
      </c>
      <c r="B124" s="147"/>
      <c r="C124" s="147"/>
      <c r="D124" s="147"/>
      <c r="E124" s="147"/>
      <c r="F124" s="142"/>
      <c r="G124" s="143"/>
      <c r="H124" s="143"/>
      <c r="I124" s="143"/>
      <c r="J124" s="143"/>
      <c r="K124" s="144"/>
      <c r="L124" s="83">
        <f t="shared" si="21"/>
      </c>
      <c r="M124" s="84">
        <f t="shared" si="22"/>
      </c>
      <c r="N124" s="78">
        <f t="shared" si="23"/>
        <v>39356</v>
      </c>
      <c r="O124" s="79">
        <f t="shared" si="24"/>
        <v>39356</v>
      </c>
      <c r="P124" s="79">
        <f t="shared" si="25"/>
        <v>39356</v>
      </c>
      <c r="Q124" s="79">
        <f t="shared" si="26"/>
        <v>39356</v>
      </c>
      <c r="R124" s="79">
        <f t="shared" si="27"/>
        <v>39356</v>
      </c>
      <c r="S124" s="147"/>
      <c r="T124" s="221"/>
      <c r="U124" s="221"/>
      <c r="V124" s="221"/>
      <c r="W124" s="221"/>
      <c r="X124" s="222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311"/>
      <c r="AT124" s="312"/>
      <c r="AU124" s="69"/>
      <c r="AV124" s="71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/>
      <c r="BG124" s="294"/>
      <c r="BH124" s="294"/>
      <c r="BI124" s="297"/>
      <c r="BJ124" s="297"/>
      <c r="BK124" s="297"/>
      <c r="BL124" s="297"/>
      <c r="BM124" s="297"/>
      <c r="BN124" s="297"/>
      <c r="BO124" s="297"/>
      <c r="BP124" s="297"/>
      <c r="BQ124" s="297"/>
      <c r="BR124" s="297"/>
      <c r="BS124" s="297"/>
      <c r="BT124" s="297"/>
      <c r="BU124" s="294"/>
      <c r="BV124" s="294"/>
      <c r="BW124" s="294"/>
      <c r="BX124" s="294"/>
      <c r="BY124" s="294"/>
      <c r="BZ124" s="294"/>
      <c r="CA124" s="294"/>
      <c r="CB124" s="294"/>
      <c r="CC124" s="294"/>
      <c r="CD124" s="294"/>
      <c r="CE124" s="294"/>
      <c r="CF124" s="294"/>
      <c r="CG124" s="297"/>
      <c r="CH124" s="297"/>
      <c r="CI124" s="297"/>
      <c r="CJ124" s="297"/>
      <c r="CK124" s="297"/>
      <c r="CL124" s="297"/>
      <c r="CM124" s="297"/>
      <c r="CN124" s="297"/>
      <c r="CO124" s="297"/>
      <c r="CP124" s="297"/>
      <c r="CQ124" s="297"/>
      <c r="CR124" s="297"/>
    </row>
    <row r="125" spans="1:96" s="67" customFormat="1" ht="12" customHeight="1">
      <c r="A125" s="150">
        <v>116</v>
      </c>
      <c r="B125" s="147"/>
      <c r="C125" s="147"/>
      <c r="D125" s="147"/>
      <c r="E125" s="147"/>
      <c r="F125" s="142"/>
      <c r="G125" s="143"/>
      <c r="H125" s="143"/>
      <c r="I125" s="143"/>
      <c r="J125" s="143"/>
      <c r="K125" s="144"/>
      <c r="L125" s="83">
        <f t="shared" si="21"/>
      </c>
      <c r="M125" s="84">
        <f t="shared" si="22"/>
      </c>
      <c r="N125" s="78">
        <f t="shared" si="23"/>
        <v>39356</v>
      </c>
      <c r="O125" s="79">
        <f t="shared" si="24"/>
        <v>39356</v>
      </c>
      <c r="P125" s="79">
        <f t="shared" si="25"/>
        <v>39356</v>
      </c>
      <c r="Q125" s="79">
        <f t="shared" si="26"/>
        <v>39356</v>
      </c>
      <c r="R125" s="79">
        <f t="shared" si="27"/>
        <v>39356</v>
      </c>
      <c r="S125" s="147"/>
      <c r="T125" s="221"/>
      <c r="U125" s="221"/>
      <c r="V125" s="221"/>
      <c r="W125" s="221"/>
      <c r="X125" s="222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311"/>
      <c r="AT125" s="312"/>
      <c r="AU125" s="69"/>
      <c r="AV125" s="71"/>
      <c r="AW125" s="294"/>
      <c r="AX125" s="294"/>
      <c r="AY125" s="294"/>
      <c r="AZ125" s="294"/>
      <c r="BA125" s="294"/>
      <c r="BB125" s="294"/>
      <c r="BC125" s="294"/>
      <c r="BD125" s="294"/>
      <c r="BE125" s="294"/>
      <c r="BF125" s="294"/>
      <c r="BG125" s="294"/>
      <c r="BH125" s="294"/>
      <c r="BI125" s="297"/>
      <c r="BJ125" s="297"/>
      <c r="BK125" s="297"/>
      <c r="BL125" s="297"/>
      <c r="BM125" s="297"/>
      <c r="BN125" s="297"/>
      <c r="BO125" s="297"/>
      <c r="BP125" s="297"/>
      <c r="BQ125" s="297"/>
      <c r="BR125" s="297"/>
      <c r="BS125" s="297"/>
      <c r="BT125" s="297"/>
      <c r="BU125" s="294"/>
      <c r="BV125" s="294"/>
      <c r="BW125" s="294"/>
      <c r="BX125" s="294"/>
      <c r="BY125" s="294"/>
      <c r="BZ125" s="294"/>
      <c r="CA125" s="294"/>
      <c r="CB125" s="294"/>
      <c r="CC125" s="294"/>
      <c r="CD125" s="294"/>
      <c r="CE125" s="294"/>
      <c r="CF125" s="294"/>
      <c r="CG125" s="297"/>
      <c r="CH125" s="297"/>
      <c r="CI125" s="297"/>
      <c r="CJ125" s="297"/>
      <c r="CK125" s="297"/>
      <c r="CL125" s="297"/>
      <c r="CM125" s="297"/>
      <c r="CN125" s="297"/>
      <c r="CO125" s="297"/>
      <c r="CP125" s="297"/>
      <c r="CQ125" s="297"/>
      <c r="CR125" s="297"/>
    </row>
    <row r="126" spans="1:96" s="67" customFormat="1" ht="7.5" customHeight="1">
      <c r="A126" s="150">
        <v>117</v>
      </c>
      <c r="B126" s="147"/>
      <c r="C126" s="147"/>
      <c r="D126" s="147"/>
      <c r="E126" s="147"/>
      <c r="F126" s="142"/>
      <c r="G126" s="143"/>
      <c r="H126" s="143"/>
      <c r="I126" s="143"/>
      <c r="J126" s="143"/>
      <c r="K126" s="144"/>
      <c r="L126" s="83">
        <f t="shared" si="21"/>
      </c>
      <c r="M126" s="84">
        <f t="shared" si="22"/>
      </c>
      <c r="N126" s="78">
        <f t="shared" si="23"/>
        <v>39356</v>
      </c>
      <c r="O126" s="79">
        <f t="shared" si="24"/>
        <v>39356</v>
      </c>
      <c r="P126" s="79">
        <f t="shared" si="25"/>
        <v>39356</v>
      </c>
      <c r="Q126" s="79">
        <f t="shared" si="26"/>
        <v>39356</v>
      </c>
      <c r="R126" s="79">
        <f t="shared" si="27"/>
        <v>39356</v>
      </c>
      <c r="S126" s="147"/>
      <c r="T126" s="221"/>
      <c r="U126" s="221"/>
      <c r="V126" s="221"/>
      <c r="W126" s="221"/>
      <c r="X126" s="222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311"/>
      <c r="AT126" s="312"/>
      <c r="AU126" s="69"/>
      <c r="AV126" s="71"/>
      <c r="AW126" s="294"/>
      <c r="AX126" s="294"/>
      <c r="AY126" s="294"/>
      <c r="AZ126" s="294"/>
      <c r="BA126" s="294"/>
      <c r="BB126" s="294"/>
      <c r="BC126" s="294"/>
      <c r="BD126" s="294"/>
      <c r="BE126" s="294"/>
      <c r="BF126" s="294"/>
      <c r="BG126" s="294"/>
      <c r="BH126" s="294"/>
      <c r="BI126" s="297"/>
      <c r="BJ126" s="297"/>
      <c r="BK126" s="297"/>
      <c r="BL126" s="297"/>
      <c r="BM126" s="297"/>
      <c r="BN126" s="297"/>
      <c r="BO126" s="297"/>
      <c r="BP126" s="297"/>
      <c r="BQ126" s="297"/>
      <c r="BR126" s="297"/>
      <c r="BS126" s="297"/>
      <c r="BT126" s="297"/>
      <c r="BU126" s="294"/>
      <c r="BV126" s="294"/>
      <c r="BW126" s="294"/>
      <c r="BX126" s="294"/>
      <c r="BY126" s="294"/>
      <c r="BZ126" s="294"/>
      <c r="CA126" s="294"/>
      <c r="CB126" s="294"/>
      <c r="CC126" s="294"/>
      <c r="CD126" s="294"/>
      <c r="CE126" s="294"/>
      <c r="CF126" s="294"/>
      <c r="CG126" s="297"/>
      <c r="CH126" s="297"/>
      <c r="CI126" s="297"/>
      <c r="CJ126" s="297"/>
      <c r="CK126" s="297"/>
      <c r="CL126" s="297"/>
      <c r="CM126" s="297"/>
      <c r="CN126" s="297"/>
      <c r="CO126" s="297"/>
      <c r="CP126" s="297"/>
      <c r="CQ126" s="297"/>
      <c r="CR126" s="297"/>
    </row>
    <row r="127" spans="1:96" s="67" customFormat="1" ht="7.5" customHeight="1">
      <c r="A127" s="150">
        <v>118</v>
      </c>
      <c r="B127" s="147"/>
      <c r="C127" s="147"/>
      <c r="D127" s="147"/>
      <c r="E127" s="147"/>
      <c r="F127" s="142"/>
      <c r="G127" s="143"/>
      <c r="H127" s="143"/>
      <c r="I127" s="143"/>
      <c r="J127" s="143"/>
      <c r="K127" s="144"/>
      <c r="L127" s="83">
        <f t="shared" si="21"/>
      </c>
      <c r="M127" s="84">
        <f t="shared" si="22"/>
      </c>
      <c r="N127" s="78">
        <f t="shared" si="23"/>
        <v>39356</v>
      </c>
      <c r="O127" s="79">
        <f t="shared" si="24"/>
        <v>39356</v>
      </c>
      <c r="P127" s="79">
        <f t="shared" si="25"/>
        <v>39356</v>
      </c>
      <c r="Q127" s="79">
        <f t="shared" si="26"/>
        <v>39356</v>
      </c>
      <c r="R127" s="79">
        <f t="shared" si="27"/>
        <v>39356</v>
      </c>
      <c r="S127" s="147"/>
      <c r="T127" s="221"/>
      <c r="U127" s="221"/>
      <c r="V127" s="221"/>
      <c r="W127" s="221"/>
      <c r="X127" s="222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311"/>
      <c r="AT127" s="312"/>
      <c r="AU127" s="69"/>
      <c r="AV127" s="71"/>
      <c r="AW127" s="294"/>
      <c r="AX127" s="294"/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7"/>
      <c r="BJ127" s="297"/>
      <c r="BK127" s="297"/>
      <c r="BL127" s="297"/>
      <c r="BM127" s="297"/>
      <c r="BN127" s="297"/>
      <c r="BO127" s="297"/>
      <c r="BP127" s="297"/>
      <c r="BQ127" s="297"/>
      <c r="BR127" s="297"/>
      <c r="BS127" s="297"/>
      <c r="BT127" s="297"/>
      <c r="BU127" s="294"/>
      <c r="BV127" s="294"/>
      <c r="BW127" s="294"/>
      <c r="BX127" s="294"/>
      <c r="BY127" s="294"/>
      <c r="BZ127" s="294"/>
      <c r="CA127" s="294"/>
      <c r="CB127" s="294"/>
      <c r="CC127" s="294"/>
      <c r="CD127" s="294"/>
      <c r="CE127" s="294"/>
      <c r="CF127" s="294"/>
      <c r="CG127" s="297"/>
      <c r="CH127" s="297"/>
      <c r="CI127" s="297"/>
      <c r="CJ127" s="297"/>
      <c r="CK127" s="297"/>
      <c r="CL127" s="297"/>
      <c r="CM127" s="297"/>
      <c r="CN127" s="297"/>
      <c r="CO127" s="297"/>
      <c r="CP127" s="297"/>
      <c r="CQ127" s="297"/>
      <c r="CR127" s="297"/>
    </row>
    <row r="128" spans="1:96" s="67" customFormat="1" ht="7.5" customHeight="1">
      <c r="A128" s="150">
        <v>119</v>
      </c>
      <c r="B128" s="147"/>
      <c r="C128" s="147"/>
      <c r="D128" s="147"/>
      <c r="E128" s="147"/>
      <c r="F128" s="142"/>
      <c r="G128" s="143"/>
      <c r="H128" s="143"/>
      <c r="I128" s="143"/>
      <c r="J128" s="143"/>
      <c r="K128" s="144"/>
      <c r="L128" s="83">
        <f t="shared" si="21"/>
      </c>
      <c r="M128" s="84">
        <f t="shared" si="22"/>
      </c>
      <c r="N128" s="78">
        <f t="shared" si="23"/>
        <v>39356</v>
      </c>
      <c r="O128" s="79">
        <f t="shared" si="24"/>
        <v>39356</v>
      </c>
      <c r="P128" s="79">
        <f t="shared" si="25"/>
        <v>39356</v>
      </c>
      <c r="Q128" s="79">
        <f t="shared" si="26"/>
        <v>39356</v>
      </c>
      <c r="R128" s="79">
        <f t="shared" si="27"/>
        <v>39356</v>
      </c>
      <c r="S128" s="147"/>
      <c r="T128" s="221"/>
      <c r="U128" s="221"/>
      <c r="V128" s="221"/>
      <c r="W128" s="221"/>
      <c r="X128" s="222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311"/>
      <c r="AT128" s="312"/>
      <c r="AU128" s="69"/>
      <c r="AV128" s="71"/>
      <c r="AW128" s="294"/>
      <c r="AX128" s="294"/>
      <c r="AY128" s="294"/>
      <c r="AZ128" s="294"/>
      <c r="BA128" s="294"/>
      <c r="BB128" s="294"/>
      <c r="BC128" s="294"/>
      <c r="BD128" s="294"/>
      <c r="BE128" s="294"/>
      <c r="BF128" s="294"/>
      <c r="BG128" s="294"/>
      <c r="BH128" s="294"/>
      <c r="BI128" s="297"/>
      <c r="BJ128" s="297"/>
      <c r="BK128" s="297"/>
      <c r="BL128" s="297"/>
      <c r="BM128" s="297"/>
      <c r="BN128" s="297"/>
      <c r="BO128" s="297"/>
      <c r="BP128" s="297"/>
      <c r="BQ128" s="297"/>
      <c r="BR128" s="297"/>
      <c r="BS128" s="297"/>
      <c r="BT128" s="297"/>
      <c r="BU128" s="294"/>
      <c r="BV128" s="294"/>
      <c r="BW128" s="294"/>
      <c r="BX128" s="294"/>
      <c r="BY128" s="294"/>
      <c r="BZ128" s="294"/>
      <c r="CA128" s="294"/>
      <c r="CB128" s="294"/>
      <c r="CC128" s="294"/>
      <c r="CD128" s="294"/>
      <c r="CE128" s="294"/>
      <c r="CF128" s="294"/>
      <c r="CG128" s="297"/>
      <c r="CH128" s="297"/>
      <c r="CI128" s="297"/>
      <c r="CJ128" s="297"/>
      <c r="CK128" s="297"/>
      <c r="CL128" s="297"/>
      <c r="CM128" s="297"/>
      <c r="CN128" s="297"/>
      <c r="CO128" s="297"/>
      <c r="CP128" s="297"/>
      <c r="CQ128" s="297"/>
      <c r="CR128" s="297"/>
    </row>
    <row r="129" spans="1:96" s="67" customFormat="1" ht="7.5" customHeight="1">
      <c r="A129" s="150">
        <v>120</v>
      </c>
      <c r="B129" s="147"/>
      <c r="C129" s="147"/>
      <c r="D129" s="147"/>
      <c r="E129" s="147"/>
      <c r="F129" s="142"/>
      <c r="G129" s="143"/>
      <c r="H129" s="143"/>
      <c r="I129" s="143"/>
      <c r="J129" s="143"/>
      <c r="K129" s="144"/>
      <c r="L129" s="83">
        <f t="shared" si="21"/>
      </c>
      <c r="M129" s="84">
        <f t="shared" si="22"/>
      </c>
      <c r="N129" s="78">
        <f t="shared" si="23"/>
        <v>39356</v>
      </c>
      <c r="O129" s="79">
        <f t="shared" si="24"/>
        <v>39356</v>
      </c>
      <c r="P129" s="79">
        <f t="shared" si="25"/>
        <v>39356</v>
      </c>
      <c r="Q129" s="79">
        <f t="shared" si="26"/>
        <v>39356</v>
      </c>
      <c r="R129" s="79">
        <f t="shared" si="27"/>
        <v>39356</v>
      </c>
      <c r="S129" s="147"/>
      <c r="T129" s="221"/>
      <c r="U129" s="221"/>
      <c r="V129" s="221"/>
      <c r="W129" s="221"/>
      <c r="X129" s="222"/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311"/>
      <c r="AT129" s="312"/>
      <c r="AU129" s="69"/>
      <c r="AV129" s="71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94"/>
      <c r="BG129" s="294"/>
      <c r="BH129" s="294"/>
      <c r="BI129" s="297"/>
      <c r="BJ129" s="297"/>
      <c r="BK129" s="297"/>
      <c r="BL129" s="297"/>
      <c r="BM129" s="297"/>
      <c r="BN129" s="297"/>
      <c r="BO129" s="297"/>
      <c r="BP129" s="297"/>
      <c r="BQ129" s="297"/>
      <c r="BR129" s="297"/>
      <c r="BS129" s="297"/>
      <c r="BT129" s="297"/>
      <c r="BU129" s="294"/>
      <c r="BV129" s="294"/>
      <c r="BW129" s="294"/>
      <c r="BX129" s="294"/>
      <c r="BY129" s="294"/>
      <c r="BZ129" s="294"/>
      <c r="CA129" s="294"/>
      <c r="CB129" s="294"/>
      <c r="CC129" s="294"/>
      <c r="CD129" s="294"/>
      <c r="CE129" s="294"/>
      <c r="CF129" s="294"/>
      <c r="CG129" s="297"/>
      <c r="CH129" s="297"/>
      <c r="CI129" s="297"/>
      <c r="CJ129" s="297"/>
      <c r="CK129" s="297"/>
      <c r="CL129" s="297"/>
      <c r="CM129" s="297"/>
      <c r="CN129" s="297"/>
      <c r="CO129" s="297"/>
      <c r="CP129" s="297"/>
      <c r="CQ129" s="297"/>
      <c r="CR129" s="297"/>
    </row>
    <row r="130" spans="1:96" s="67" customFormat="1" ht="7.5" customHeight="1">
      <c r="A130" s="150">
        <v>121</v>
      </c>
      <c r="B130" s="147"/>
      <c r="C130" s="147"/>
      <c r="D130" s="147"/>
      <c r="E130" s="147"/>
      <c r="F130" s="142"/>
      <c r="G130" s="143"/>
      <c r="H130" s="143"/>
      <c r="I130" s="143"/>
      <c r="J130" s="143"/>
      <c r="K130" s="144"/>
      <c r="L130" s="83">
        <f t="shared" si="21"/>
      </c>
      <c r="M130" s="84">
        <f t="shared" si="22"/>
      </c>
      <c r="N130" s="78">
        <f t="shared" si="23"/>
        <v>39356</v>
      </c>
      <c r="O130" s="79">
        <f t="shared" si="24"/>
        <v>39356</v>
      </c>
      <c r="P130" s="79">
        <f t="shared" si="25"/>
        <v>39356</v>
      </c>
      <c r="Q130" s="79">
        <f t="shared" si="26"/>
        <v>39356</v>
      </c>
      <c r="R130" s="79">
        <f t="shared" si="27"/>
        <v>39356</v>
      </c>
      <c r="S130" s="147"/>
      <c r="T130" s="221"/>
      <c r="U130" s="221"/>
      <c r="V130" s="221"/>
      <c r="W130" s="221"/>
      <c r="X130" s="222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311"/>
      <c r="AT130" s="312"/>
      <c r="AU130" s="69"/>
      <c r="AV130" s="71"/>
      <c r="AW130" s="294"/>
      <c r="AX130" s="294"/>
      <c r="AY130" s="294"/>
      <c r="AZ130" s="294"/>
      <c r="BA130" s="294"/>
      <c r="BB130" s="294"/>
      <c r="BC130" s="294"/>
      <c r="BD130" s="294"/>
      <c r="BE130" s="294"/>
      <c r="BF130" s="294"/>
      <c r="BG130" s="294"/>
      <c r="BH130" s="294"/>
      <c r="BI130" s="297"/>
      <c r="BJ130" s="297"/>
      <c r="BK130" s="297"/>
      <c r="BL130" s="297"/>
      <c r="BM130" s="297"/>
      <c r="BN130" s="297"/>
      <c r="BO130" s="297"/>
      <c r="BP130" s="297"/>
      <c r="BQ130" s="297"/>
      <c r="BR130" s="297"/>
      <c r="BS130" s="297"/>
      <c r="BT130" s="297"/>
      <c r="BU130" s="294"/>
      <c r="BV130" s="294"/>
      <c r="BW130" s="294"/>
      <c r="BX130" s="294"/>
      <c r="BY130" s="294"/>
      <c r="BZ130" s="294"/>
      <c r="CA130" s="294"/>
      <c r="CB130" s="294"/>
      <c r="CC130" s="294"/>
      <c r="CD130" s="294"/>
      <c r="CE130" s="294"/>
      <c r="CF130" s="294"/>
      <c r="CG130" s="297"/>
      <c r="CH130" s="297"/>
      <c r="CI130" s="297"/>
      <c r="CJ130" s="297"/>
      <c r="CK130" s="297"/>
      <c r="CL130" s="297"/>
      <c r="CM130" s="297"/>
      <c r="CN130" s="297"/>
      <c r="CO130" s="297"/>
      <c r="CP130" s="297"/>
      <c r="CQ130" s="297"/>
      <c r="CR130" s="297"/>
    </row>
    <row r="131" spans="1:96" s="67" customFormat="1" ht="7.5" customHeight="1">
      <c r="A131" s="150">
        <v>122</v>
      </c>
      <c r="B131" s="147"/>
      <c r="C131" s="147"/>
      <c r="D131" s="147"/>
      <c r="E131" s="147"/>
      <c r="F131" s="142"/>
      <c r="G131" s="143"/>
      <c r="H131" s="143"/>
      <c r="I131" s="143"/>
      <c r="J131" s="143"/>
      <c r="K131" s="144"/>
      <c r="L131" s="83">
        <f t="shared" si="21"/>
      </c>
      <c r="M131" s="84">
        <f t="shared" si="22"/>
      </c>
      <c r="N131" s="78">
        <f t="shared" si="23"/>
        <v>39356</v>
      </c>
      <c r="O131" s="79">
        <f t="shared" si="24"/>
        <v>39356</v>
      </c>
      <c r="P131" s="79">
        <f t="shared" si="25"/>
        <v>39356</v>
      </c>
      <c r="Q131" s="79">
        <f t="shared" si="26"/>
        <v>39356</v>
      </c>
      <c r="R131" s="79">
        <f t="shared" si="27"/>
        <v>39356</v>
      </c>
      <c r="S131" s="147"/>
      <c r="T131" s="221"/>
      <c r="U131" s="221"/>
      <c r="V131" s="221"/>
      <c r="W131" s="221"/>
      <c r="X131" s="222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311"/>
      <c r="AT131" s="312"/>
      <c r="AU131" s="69"/>
      <c r="AV131" s="71"/>
      <c r="AW131" s="294"/>
      <c r="AX131" s="294"/>
      <c r="AY131" s="294"/>
      <c r="AZ131" s="294"/>
      <c r="BA131" s="294"/>
      <c r="BB131" s="294"/>
      <c r="BC131" s="294"/>
      <c r="BD131" s="294"/>
      <c r="BE131" s="294"/>
      <c r="BF131" s="294"/>
      <c r="BG131" s="294"/>
      <c r="BH131" s="294"/>
      <c r="BI131" s="297"/>
      <c r="BJ131" s="297"/>
      <c r="BK131" s="297"/>
      <c r="BL131" s="297"/>
      <c r="BM131" s="297"/>
      <c r="BN131" s="297"/>
      <c r="BO131" s="297"/>
      <c r="BP131" s="297"/>
      <c r="BQ131" s="297"/>
      <c r="BR131" s="297"/>
      <c r="BS131" s="297"/>
      <c r="BT131" s="297"/>
      <c r="BU131" s="294"/>
      <c r="BV131" s="294"/>
      <c r="BW131" s="294"/>
      <c r="BX131" s="294"/>
      <c r="BY131" s="294"/>
      <c r="BZ131" s="294"/>
      <c r="CA131" s="294"/>
      <c r="CB131" s="294"/>
      <c r="CC131" s="294"/>
      <c r="CD131" s="294"/>
      <c r="CE131" s="294"/>
      <c r="CF131" s="294"/>
      <c r="CG131" s="297"/>
      <c r="CH131" s="297"/>
      <c r="CI131" s="297"/>
      <c r="CJ131" s="297"/>
      <c r="CK131" s="297"/>
      <c r="CL131" s="297"/>
      <c r="CM131" s="297"/>
      <c r="CN131" s="297"/>
      <c r="CO131" s="297"/>
      <c r="CP131" s="297"/>
      <c r="CQ131" s="297"/>
      <c r="CR131" s="297"/>
    </row>
    <row r="132" spans="1:96" s="67" customFormat="1" ht="7.5" customHeight="1">
      <c r="A132" s="150">
        <v>123</v>
      </c>
      <c r="B132" s="147"/>
      <c r="C132" s="147"/>
      <c r="D132" s="147"/>
      <c r="E132" s="147"/>
      <c r="F132" s="142"/>
      <c r="G132" s="143"/>
      <c r="H132" s="143"/>
      <c r="I132" s="143"/>
      <c r="J132" s="143"/>
      <c r="K132" s="144"/>
      <c r="L132" s="83">
        <f t="shared" si="21"/>
      </c>
      <c r="M132" s="84">
        <f t="shared" si="22"/>
      </c>
      <c r="N132" s="78">
        <f t="shared" si="23"/>
        <v>39356</v>
      </c>
      <c r="O132" s="79">
        <f t="shared" si="24"/>
        <v>39356</v>
      </c>
      <c r="P132" s="79">
        <f t="shared" si="25"/>
        <v>39356</v>
      </c>
      <c r="Q132" s="79">
        <f t="shared" si="26"/>
        <v>39356</v>
      </c>
      <c r="R132" s="79">
        <f t="shared" si="27"/>
        <v>39356</v>
      </c>
      <c r="S132" s="147"/>
      <c r="T132" s="221"/>
      <c r="U132" s="221"/>
      <c r="V132" s="221"/>
      <c r="W132" s="221"/>
      <c r="X132" s="222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311"/>
      <c r="AT132" s="312"/>
      <c r="AU132" s="69"/>
      <c r="AV132" s="71"/>
      <c r="AW132" s="294"/>
      <c r="AX132" s="294"/>
      <c r="AY132" s="294"/>
      <c r="AZ132" s="294"/>
      <c r="BA132" s="294"/>
      <c r="BB132" s="294"/>
      <c r="BC132" s="294"/>
      <c r="BD132" s="294"/>
      <c r="BE132" s="294"/>
      <c r="BF132" s="294"/>
      <c r="BG132" s="294"/>
      <c r="BH132" s="294"/>
      <c r="BI132" s="297"/>
      <c r="BJ132" s="297"/>
      <c r="BK132" s="297"/>
      <c r="BL132" s="297"/>
      <c r="BM132" s="297"/>
      <c r="BN132" s="297"/>
      <c r="BO132" s="297"/>
      <c r="BP132" s="297"/>
      <c r="BQ132" s="297"/>
      <c r="BR132" s="297"/>
      <c r="BS132" s="297"/>
      <c r="BT132" s="297"/>
      <c r="BU132" s="294"/>
      <c r="BV132" s="294"/>
      <c r="BW132" s="294"/>
      <c r="BX132" s="294"/>
      <c r="BY132" s="294"/>
      <c r="BZ132" s="294"/>
      <c r="CA132" s="294"/>
      <c r="CB132" s="294"/>
      <c r="CC132" s="294"/>
      <c r="CD132" s="294"/>
      <c r="CE132" s="294"/>
      <c r="CF132" s="294"/>
      <c r="CG132" s="297"/>
      <c r="CH132" s="297"/>
      <c r="CI132" s="297"/>
      <c r="CJ132" s="297"/>
      <c r="CK132" s="297"/>
      <c r="CL132" s="297"/>
      <c r="CM132" s="297"/>
      <c r="CN132" s="297"/>
      <c r="CO132" s="297"/>
      <c r="CP132" s="297"/>
      <c r="CQ132" s="297"/>
      <c r="CR132" s="297"/>
    </row>
    <row r="133" spans="1:96" s="67" customFormat="1" ht="7.5" customHeight="1">
      <c r="A133" s="150">
        <v>124</v>
      </c>
      <c r="B133" s="147"/>
      <c r="C133" s="147"/>
      <c r="D133" s="147"/>
      <c r="E133" s="147"/>
      <c r="F133" s="142"/>
      <c r="G133" s="143"/>
      <c r="H133" s="143"/>
      <c r="I133" s="143"/>
      <c r="J133" s="143"/>
      <c r="K133" s="144"/>
      <c r="L133" s="83">
        <f t="shared" si="21"/>
      </c>
      <c r="M133" s="84">
        <f t="shared" si="22"/>
      </c>
      <c r="N133" s="78">
        <f t="shared" si="23"/>
        <v>39356</v>
      </c>
      <c r="O133" s="79">
        <f t="shared" si="24"/>
        <v>39356</v>
      </c>
      <c r="P133" s="79">
        <f t="shared" si="25"/>
        <v>39356</v>
      </c>
      <c r="Q133" s="79">
        <f t="shared" si="26"/>
        <v>39356</v>
      </c>
      <c r="R133" s="79">
        <f t="shared" si="27"/>
        <v>39356</v>
      </c>
      <c r="S133" s="147"/>
      <c r="T133" s="221"/>
      <c r="U133" s="221"/>
      <c r="V133" s="221"/>
      <c r="W133" s="221"/>
      <c r="X133" s="222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311"/>
      <c r="AT133" s="312"/>
      <c r="AU133" s="69"/>
      <c r="AV133" s="71"/>
      <c r="AW133" s="294"/>
      <c r="AX133" s="294"/>
      <c r="AY133" s="294"/>
      <c r="AZ133" s="294"/>
      <c r="BA133" s="294"/>
      <c r="BB133" s="294"/>
      <c r="BC133" s="294"/>
      <c r="BD133" s="294"/>
      <c r="BE133" s="294"/>
      <c r="BF133" s="294"/>
      <c r="BG133" s="294"/>
      <c r="BH133" s="294"/>
      <c r="BI133" s="297"/>
      <c r="BJ133" s="297"/>
      <c r="BK133" s="297"/>
      <c r="BL133" s="297"/>
      <c r="BM133" s="297"/>
      <c r="BN133" s="297"/>
      <c r="BO133" s="297"/>
      <c r="BP133" s="297"/>
      <c r="BQ133" s="297"/>
      <c r="BR133" s="297"/>
      <c r="BS133" s="297"/>
      <c r="BT133" s="297"/>
      <c r="BU133" s="294"/>
      <c r="BV133" s="294"/>
      <c r="BW133" s="294"/>
      <c r="BX133" s="294"/>
      <c r="BY133" s="294"/>
      <c r="BZ133" s="294"/>
      <c r="CA133" s="294"/>
      <c r="CB133" s="294"/>
      <c r="CC133" s="294"/>
      <c r="CD133" s="294"/>
      <c r="CE133" s="294"/>
      <c r="CF133" s="294"/>
      <c r="CG133" s="297"/>
      <c r="CH133" s="297"/>
      <c r="CI133" s="297"/>
      <c r="CJ133" s="297"/>
      <c r="CK133" s="297"/>
      <c r="CL133" s="297"/>
      <c r="CM133" s="297"/>
      <c r="CN133" s="297"/>
      <c r="CO133" s="297"/>
      <c r="CP133" s="297"/>
      <c r="CQ133" s="297"/>
      <c r="CR133" s="297"/>
    </row>
    <row r="134" spans="1:96" s="67" customFormat="1" ht="7.5" customHeight="1">
      <c r="A134" s="150">
        <v>125</v>
      </c>
      <c r="B134" s="147"/>
      <c r="C134" s="147"/>
      <c r="D134" s="147"/>
      <c r="E134" s="147"/>
      <c r="F134" s="142"/>
      <c r="G134" s="143"/>
      <c r="H134" s="143"/>
      <c r="I134" s="143"/>
      <c r="J134" s="143"/>
      <c r="K134" s="144"/>
      <c r="L134" s="83">
        <f t="shared" si="21"/>
      </c>
      <c r="M134" s="84">
        <f t="shared" si="22"/>
      </c>
      <c r="N134" s="78">
        <f t="shared" si="23"/>
        <v>39356</v>
      </c>
      <c r="O134" s="79">
        <f t="shared" si="24"/>
        <v>39356</v>
      </c>
      <c r="P134" s="79">
        <f t="shared" si="25"/>
        <v>39356</v>
      </c>
      <c r="Q134" s="79">
        <f t="shared" si="26"/>
        <v>39356</v>
      </c>
      <c r="R134" s="79">
        <f t="shared" si="27"/>
        <v>39356</v>
      </c>
      <c r="S134" s="147"/>
      <c r="T134" s="221"/>
      <c r="U134" s="221"/>
      <c r="V134" s="221"/>
      <c r="W134" s="221"/>
      <c r="X134" s="222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311"/>
      <c r="AT134" s="312"/>
      <c r="AU134" s="69"/>
      <c r="AV134" s="71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297"/>
      <c r="BJ134" s="297"/>
      <c r="BK134" s="297"/>
      <c r="BL134" s="297"/>
      <c r="BM134" s="297"/>
      <c r="BN134" s="297"/>
      <c r="BO134" s="297"/>
      <c r="BP134" s="297"/>
      <c r="BQ134" s="297"/>
      <c r="BR134" s="297"/>
      <c r="BS134" s="297"/>
      <c r="BT134" s="297"/>
      <c r="BU134" s="294"/>
      <c r="BV134" s="294"/>
      <c r="BW134" s="294"/>
      <c r="BX134" s="294"/>
      <c r="BY134" s="294"/>
      <c r="BZ134" s="294"/>
      <c r="CA134" s="294"/>
      <c r="CB134" s="294"/>
      <c r="CC134" s="294"/>
      <c r="CD134" s="294"/>
      <c r="CE134" s="294"/>
      <c r="CF134" s="294"/>
      <c r="CG134" s="297"/>
      <c r="CH134" s="297"/>
      <c r="CI134" s="297"/>
      <c r="CJ134" s="297"/>
      <c r="CK134" s="297"/>
      <c r="CL134" s="297"/>
      <c r="CM134" s="297"/>
      <c r="CN134" s="297"/>
      <c r="CO134" s="297"/>
      <c r="CP134" s="297"/>
      <c r="CQ134" s="297"/>
      <c r="CR134" s="297"/>
    </row>
    <row r="135" spans="1:96" s="67" customFormat="1" ht="7.5" customHeight="1">
      <c r="A135" s="150">
        <v>126</v>
      </c>
      <c r="B135" s="140"/>
      <c r="C135" s="147"/>
      <c r="D135" s="147"/>
      <c r="E135" s="147"/>
      <c r="F135" s="142"/>
      <c r="G135" s="143"/>
      <c r="H135" s="143"/>
      <c r="I135" s="143"/>
      <c r="J135" s="143"/>
      <c r="K135" s="144"/>
      <c r="L135" s="83">
        <f t="shared" si="21"/>
      </c>
      <c r="M135" s="84">
        <f t="shared" si="22"/>
      </c>
      <c r="N135" s="78">
        <f t="shared" si="23"/>
        <v>39356</v>
      </c>
      <c r="O135" s="79">
        <f t="shared" si="24"/>
        <v>39356</v>
      </c>
      <c r="P135" s="79">
        <f t="shared" si="25"/>
        <v>39356</v>
      </c>
      <c r="Q135" s="79">
        <f t="shared" si="26"/>
        <v>39356</v>
      </c>
      <c r="R135" s="79">
        <f t="shared" si="27"/>
        <v>39356</v>
      </c>
      <c r="S135" s="147"/>
      <c r="T135" s="221"/>
      <c r="U135" s="221"/>
      <c r="V135" s="221"/>
      <c r="W135" s="221"/>
      <c r="X135" s="222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311"/>
      <c r="AT135" s="312"/>
      <c r="AU135" s="69"/>
      <c r="AV135" s="71"/>
      <c r="AW135" s="294"/>
      <c r="AX135" s="294"/>
      <c r="AY135" s="294"/>
      <c r="AZ135" s="294"/>
      <c r="BA135" s="294"/>
      <c r="BB135" s="294"/>
      <c r="BC135" s="294"/>
      <c r="BD135" s="294"/>
      <c r="BE135" s="294"/>
      <c r="BF135" s="294"/>
      <c r="BG135" s="294"/>
      <c r="BH135" s="294"/>
      <c r="BI135" s="297"/>
      <c r="BJ135" s="297"/>
      <c r="BK135" s="297"/>
      <c r="BL135" s="297"/>
      <c r="BM135" s="297"/>
      <c r="BN135" s="297"/>
      <c r="BO135" s="297"/>
      <c r="BP135" s="297"/>
      <c r="BQ135" s="297"/>
      <c r="BR135" s="297"/>
      <c r="BS135" s="297"/>
      <c r="BT135" s="297"/>
      <c r="BU135" s="294"/>
      <c r="BV135" s="294"/>
      <c r="BW135" s="294"/>
      <c r="BX135" s="294"/>
      <c r="BY135" s="294"/>
      <c r="BZ135" s="294"/>
      <c r="CA135" s="294"/>
      <c r="CB135" s="294"/>
      <c r="CC135" s="294"/>
      <c r="CD135" s="294"/>
      <c r="CE135" s="294"/>
      <c r="CF135" s="294"/>
      <c r="CG135" s="297"/>
      <c r="CH135" s="297"/>
      <c r="CI135" s="297"/>
      <c r="CJ135" s="297"/>
      <c r="CK135" s="297"/>
      <c r="CL135" s="297"/>
      <c r="CM135" s="297"/>
      <c r="CN135" s="297"/>
      <c r="CO135" s="297"/>
      <c r="CP135" s="297"/>
      <c r="CQ135" s="297"/>
      <c r="CR135" s="297"/>
    </row>
    <row r="136" spans="1:96" s="67" customFormat="1" ht="7.5" customHeight="1">
      <c r="A136" s="150">
        <v>127</v>
      </c>
      <c r="B136" s="140"/>
      <c r="C136" s="147"/>
      <c r="D136" s="147"/>
      <c r="E136" s="147"/>
      <c r="F136" s="142"/>
      <c r="G136" s="143"/>
      <c r="H136" s="143"/>
      <c r="I136" s="143"/>
      <c r="J136" s="143"/>
      <c r="K136" s="144"/>
      <c r="L136" s="83">
        <f t="shared" si="21"/>
      </c>
      <c r="M136" s="84">
        <f t="shared" si="22"/>
      </c>
      <c r="N136" s="78">
        <f t="shared" si="23"/>
        <v>39356</v>
      </c>
      <c r="O136" s="79">
        <f t="shared" si="24"/>
        <v>39356</v>
      </c>
      <c r="P136" s="79">
        <f t="shared" si="25"/>
        <v>39356</v>
      </c>
      <c r="Q136" s="79">
        <f t="shared" si="26"/>
        <v>39356</v>
      </c>
      <c r="R136" s="79">
        <f t="shared" si="27"/>
        <v>39356</v>
      </c>
      <c r="S136" s="147"/>
      <c r="T136" s="221"/>
      <c r="U136" s="221"/>
      <c r="V136" s="221"/>
      <c r="W136" s="221"/>
      <c r="X136" s="222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311"/>
      <c r="AT136" s="312"/>
      <c r="AU136" s="69"/>
      <c r="AV136" s="71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4"/>
      <c r="BI136" s="297"/>
      <c r="BJ136" s="297"/>
      <c r="BK136" s="297"/>
      <c r="BL136" s="297"/>
      <c r="BM136" s="297"/>
      <c r="BN136" s="297"/>
      <c r="BO136" s="297"/>
      <c r="BP136" s="297"/>
      <c r="BQ136" s="297"/>
      <c r="BR136" s="297"/>
      <c r="BS136" s="297"/>
      <c r="BT136" s="297"/>
      <c r="BU136" s="294"/>
      <c r="BV136" s="294"/>
      <c r="BW136" s="294"/>
      <c r="BX136" s="294"/>
      <c r="BY136" s="294"/>
      <c r="BZ136" s="294"/>
      <c r="CA136" s="294"/>
      <c r="CB136" s="294"/>
      <c r="CC136" s="294"/>
      <c r="CD136" s="294"/>
      <c r="CE136" s="294"/>
      <c r="CF136" s="294"/>
      <c r="CG136" s="297"/>
      <c r="CH136" s="297"/>
      <c r="CI136" s="297"/>
      <c r="CJ136" s="297"/>
      <c r="CK136" s="297"/>
      <c r="CL136" s="297"/>
      <c r="CM136" s="297"/>
      <c r="CN136" s="297"/>
      <c r="CO136" s="297"/>
      <c r="CP136" s="297"/>
      <c r="CQ136" s="297"/>
      <c r="CR136" s="297"/>
    </row>
    <row r="137" spans="1:96" s="67" customFormat="1" ht="7.5" customHeight="1">
      <c r="A137" s="150">
        <v>128</v>
      </c>
      <c r="B137" s="140"/>
      <c r="C137" s="147"/>
      <c r="D137" s="147"/>
      <c r="E137" s="147"/>
      <c r="F137" s="142"/>
      <c r="G137" s="143"/>
      <c r="H137" s="143"/>
      <c r="I137" s="143"/>
      <c r="J137" s="143"/>
      <c r="K137" s="144"/>
      <c r="L137" s="83">
        <f t="shared" si="21"/>
      </c>
      <c r="M137" s="84">
        <f t="shared" si="22"/>
      </c>
      <c r="N137" s="78">
        <f t="shared" si="23"/>
        <v>39356</v>
      </c>
      <c r="O137" s="79">
        <f t="shared" si="24"/>
        <v>39356</v>
      </c>
      <c r="P137" s="79">
        <f t="shared" si="25"/>
        <v>39356</v>
      </c>
      <c r="Q137" s="79">
        <f t="shared" si="26"/>
        <v>39356</v>
      </c>
      <c r="R137" s="79">
        <f t="shared" si="27"/>
        <v>39356</v>
      </c>
      <c r="S137" s="147"/>
      <c r="T137" s="221"/>
      <c r="U137" s="221"/>
      <c r="V137" s="221"/>
      <c r="W137" s="221"/>
      <c r="X137" s="222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311"/>
      <c r="AT137" s="312"/>
      <c r="AU137" s="69"/>
      <c r="AV137" s="71"/>
      <c r="AW137" s="294"/>
      <c r="AX137" s="294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294"/>
      <c r="BI137" s="297"/>
      <c r="BJ137" s="297"/>
      <c r="BK137" s="297"/>
      <c r="BL137" s="297"/>
      <c r="BM137" s="297"/>
      <c r="BN137" s="297"/>
      <c r="BO137" s="297"/>
      <c r="BP137" s="297"/>
      <c r="BQ137" s="297"/>
      <c r="BR137" s="297"/>
      <c r="BS137" s="297"/>
      <c r="BT137" s="297"/>
      <c r="BU137" s="294"/>
      <c r="BV137" s="294"/>
      <c r="BW137" s="294"/>
      <c r="BX137" s="294"/>
      <c r="BY137" s="294"/>
      <c r="BZ137" s="294"/>
      <c r="CA137" s="294"/>
      <c r="CB137" s="294"/>
      <c r="CC137" s="294"/>
      <c r="CD137" s="294"/>
      <c r="CE137" s="294"/>
      <c r="CF137" s="294"/>
      <c r="CG137" s="297"/>
      <c r="CH137" s="297"/>
      <c r="CI137" s="297"/>
      <c r="CJ137" s="297"/>
      <c r="CK137" s="297"/>
      <c r="CL137" s="297"/>
      <c r="CM137" s="297"/>
      <c r="CN137" s="297"/>
      <c r="CO137" s="297"/>
      <c r="CP137" s="297"/>
      <c r="CQ137" s="297"/>
      <c r="CR137" s="297"/>
    </row>
    <row r="138" spans="1:96" s="67" customFormat="1" ht="7.5" customHeight="1">
      <c r="A138" s="150">
        <v>129</v>
      </c>
      <c r="B138" s="140"/>
      <c r="C138" s="147"/>
      <c r="D138" s="147"/>
      <c r="E138" s="147"/>
      <c r="F138" s="142"/>
      <c r="G138" s="143"/>
      <c r="H138" s="143"/>
      <c r="I138" s="143"/>
      <c r="J138" s="143"/>
      <c r="K138" s="144"/>
      <c r="L138" s="83">
        <f aca="true" t="shared" si="28" ref="L138:L151">IF(F138="","",MAX(N138:R138))</f>
      </c>
      <c r="M138" s="84">
        <f>IF(F138="","",+L138+(F138*7/5))</f>
      </c>
      <c r="N138" s="78">
        <f aca="true" t="shared" si="29" ref="N138:N152">IF(K138="",(DATEVALUE("10/1/2007")),K138)</f>
        <v>39356</v>
      </c>
      <c r="O138" s="79">
        <f aca="true" t="shared" si="30" ref="O138:O152">IF(G138="",(DATEVALUE("10/1/2007")),VLOOKUP(G138,$A$10:$M$152,13))</f>
        <v>39356</v>
      </c>
      <c r="P138" s="79">
        <f aca="true" t="shared" si="31" ref="P138:P152">IF(H138="",(DATEVALUE("10/1/2007")),VLOOKUP(H138,$A$10:$M$152,13))</f>
        <v>39356</v>
      </c>
      <c r="Q138" s="79">
        <f aca="true" t="shared" si="32" ref="Q138:Q152">IF(I138="",(DATEVALUE("10/1/2007")),VLOOKUP(I138,$A$10:$M$152,13))</f>
        <v>39356</v>
      </c>
      <c r="R138" s="79">
        <f aca="true" t="shared" si="33" ref="R138:R152">IF(J138="",(DATEVALUE("10/1/2007")),VLOOKUP(J138,$A$10:$M$152,13))</f>
        <v>39356</v>
      </c>
      <c r="S138" s="147"/>
      <c r="T138" s="221"/>
      <c r="U138" s="221"/>
      <c r="V138" s="221"/>
      <c r="W138" s="221"/>
      <c r="X138" s="222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311"/>
      <c r="AT138" s="312"/>
      <c r="AU138" s="69"/>
      <c r="AV138" s="71"/>
      <c r="AW138" s="294"/>
      <c r="AX138" s="294"/>
      <c r="AY138" s="294"/>
      <c r="AZ138" s="294"/>
      <c r="BA138" s="294"/>
      <c r="BB138" s="294"/>
      <c r="BC138" s="294"/>
      <c r="BD138" s="294"/>
      <c r="BE138" s="294"/>
      <c r="BF138" s="294"/>
      <c r="BG138" s="294"/>
      <c r="BH138" s="294"/>
      <c r="BI138" s="297"/>
      <c r="BJ138" s="297"/>
      <c r="BK138" s="297"/>
      <c r="BL138" s="297"/>
      <c r="BM138" s="297"/>
      <c r="BN138" s="297"/>
      <c r="BO138" s="297"/>
      <c r="BP138" s="297"/>
      <c r="BQ138" s="297"/>
      <c r="BR138" s="297"/>
      <c r="BS138" s="297"/>
      <c r="BT138" s="297"/>
      <c r="BU138" s="294"/>
      <c r="BV138" s="294"/>
      <c r="BW138" s="294"/>
      <c r="BX138" s="294"/>
      <c r="BY138" s="294"/>
      <c r="BZ138" s="294"/>
      <c r="CA138" s="294"/>
      <c r="CB138" s="294"/>
      <c r="CC138" s="294"/>
      <c r="CD138" s="294"/>
      <c r="CE138" s="294"/>
      <c r="CF138" s="294"/>
      <c r="CG138" s="297"/>
      <c r="CH138" s="297"/>
      <c r="CI138" s="297"/>
      <c r="CJ138" s="297"/>
      <c r="CK138" s="297"/>
      <c r="CL138" s="297"/>
      <c r="CM138" s="297"/>
      <c r="CN138" s="297"/>
      <c r="CO138" s="297"/>
      <c r="CP138" s="297"/>
      <c r="CQ138" s="297"/>
      <c r="CR138" s="297"/>
    </row>
    <row r="139" spans="1:96" s="67" customFormat="1" ht="7.5" customHeight="1">
      <c r="A139" s="150">
        <v>130</v>
      </c>
      <c r="B139" s="140"/>
      <c r="C139" s="147"/>
      <c r="D139" s="147"/>
      <c r="E139" s="147"/>
      <c r="F139" s="142"/>
      <c r="G139" s="143"/>
      <c r="H139" s="143"/>
      <c r="I139" s="143"/>
      <c r="J139" s="143"/>
      <c r="K139" s="144"/>
      <c r="L139" s="83">
        <f t="shared" si="28"/>
      </c>
      <c r="M139" s="84">
        <f>IF(F139="","",+L139+(F139*7/5))</f>
      </c>
      <c r="N139" s="78">
        <f t="shared" si="29"/>
        <v>39356</v>
      </c>
      <c r="O139" s="79">
        <f t="shared" si="30"/>
        <v>39356</v>
      </c>
      <c r="P139" s="79">
        <f t="shared" si="31"/>
        <v>39356</v>
      </c>
      <c r="Q139" s="79">
        <f t="shared" si="32"/>
        <v>39356</v>
      </c>
      <c r="R139" s="79">
        <f t="shared" si="33"/>
        <v>39356</v>
      </c>
      <c r="S139" s="147"/>
      <c r="T139" s="221"/>
      <c r="U139" s="221"/>
      <c r="V139" s="221"/>
      <c r="W139" s="221"/>
      <c r="X139" s="222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311"/>
      <c r="AT139" s="312"/>
      <c r="AU139" s="69"/>
      <c r="AV139" s="71"/>
      <c r="AW139" s="294"/>
      <c r="AX139" s="294"/>
      <c r="AY139" s="294"/>
      <c r="AZ139" s="294"/>
      <c r="BA139" s="294"/>
      <c r="BB139" s="294"/>
      <c r="BC139" s="294"/>
      <c r="BD139" s="294"/>
      <c r="BE139" s="294"/>
      <c r="BF139" s="294"/>
      <c r="BG139" s="294"/>
      <c r="BH139" s="294"/>
      <c r="BI139" s="297"/>
      <c r="BJ139" s="297"/>
      <c r="BK139" s="297"/>
      <c r="BL139" s="297"/>
      <c r="BM139" s="297"/>
      <c r="BN139" s="297"/>
      <c r="BO139" s="297"/>
      <c r="BP139" s="297"/>
      <c r="BQ139" s="297"/>
      <c r="BR139" s="297"/>
      <c r="BS139" s="297"/>
      <c r="BT139" s="297"/>
      <c r="BU139" s="294"/>
      <c r="BV139" s="294"/>
      <c r="BW139" s="294"/>
      <c r="BX139" s="294"/>
      <c r="BY139" s="294"/>
      <c r="BZ139" s="294"/>
      <c r="CA139" s="294"/>
      <c r="CB139" s="294"/>
      <c r="CC139" s="294"/>
      <c r="CD139" s="294"/>
      <c r="CE139" s="294"/>
      <c r="CF139" s="294"/>
      <c r="CG139" s="297"/>
      <c r="CH139" s="297"/>
      <c r="CI139" s="297"/>
      <c r="CJ139" s="297"/>
      <c r="CK139" s="297"/>
      <c r="CL139" s="297"/>
      <c r="CM139" s="297"/>
      <c r="CN139" s="297"/>
      <c r="CO139" s="297"/>
      <c r="CP139" s="297"/>
      <c r="CQ139" s="297"/>
      <c r="CR139" s="297"/>
    </row>
    <row r="140" spans="1:96" s="67" customFormat="1" ht="7.5" customHeight="1">
      <c r="A140" s="150">
        <v>131</v>
      </c>
      <c r="B140" s="140"/>
      <c r="C140" s="147"/>
      <c r="D140" s="147"/>
      <c r="E140" s="147"/>
      <c r="F140" s="142"/>
      <c r="G140" s="143"/>
      <c r="H140" s="143"/>
      <c r="I140" s="143"/>
      <c r="J140" s="143"/>
      <c r="K140" s="144"/>
      <c r="L140" s="83">
        <f t="shared" si="28"/>
      </c>
      <c r="M140" s="84">
        <f>IF(F140="","",+L140+(F140*7/5))</f>
      </c>
      <c r="N140" s="78">
        <f t="shared" si="29"/>
        <v>39356</v>
      </c>
      <c r="O140" s="79">
        <f t="shared" si="30"/>
        <v>39356</v>
      </c>
      <c r="P140" s="79">
        <f t="shared" si="31"/>
        <v>39356</v>
      </c>
      <c r="Q140" s="79">
        <f t="shared" si="32"/>
        <v>39356</v>
      </c>
      <c r="R140" s="79">
        <f t="shared" si="33"/>
        <v>39356</v>
      </c>
      <c r="S140" s="147"/>
      <c r="T140" s="221"/>
      <c r="U140" s="221"/>
      <c r="V140" s="221"/>
      <c r="W140" s="221"/>
      <c r="X140" s="222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311"/>
      <c r="AT140" s="312"/>
      <c r="AU140" s="69"/>
      <c r="AV140" s="71"/>
      <c r="AW140" s="294"/>
      <c r="AX140" s="29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7"/>
      <c r="BJ140" s="297"/>
      <c r="BK140" s="297"/>
      <c r="BL140" s="297"/>
      <c r="BM140" s="297"/>
      <c r="BN140" s="297"/>
      <c r="BO140" s="297"/>
      <c r="BP140" s="297"/>
      <c r="BQ140" s="297"/>
      <c r="BR140" s="297"/>
      <c r="BS140" s="297"/>
      <c r="BT140" s="297"/>
      <c r="BU140" s="294"/>
      <c r="BV140" s="294"/>
      <c r="BW140" s="294"/>
      <c r="BX140" s="294"/>
      <c r="BY140" s="294"/>
      <c r="BZ140" s="294"/>
      <c r="CA140" s="294"/>
      <c r="CB140" s="294"/>
      <c r="CC140" s="294"/>
      <c r="CD140" s="294"/>
      <c r="CE140" s="294"/>
      <c r="CF140" s="294"/>
      <c r="CG140" s="297"/>
      <c r="CH140" s="297"/>
      <c r="CI140" s="297"/>
      <c r="CJ140" s="297"/>
      <c r="CK140" s="297"/>
      <c r="CL140" s="297"/>
      <c r="CM140" s="297"/>
      <c r="CN140" s="297"/>
      <c r="CO140" s="297"/>
      <c r="CP140" s="297"/>
      <c r="CQ140" s="297"/>
      <c r="CR140" s="297"/>
    </row>
    <row r="141" spans="1:96" s="67" customFormat="1" ht="7.5" customHeight="1">
      <c r="A141" s="150">
        <v>132</v>
      </c>
      <c r="B141" s="140"/>
      <c r="C141" s="147"/>
      <c r="D141" s="147"/>
      <c r="E141" s="147"/>
      <c r="F141" s="142"/>
      <c r="G141" s="143"/>
      <c r="H141" s="143"/>
      <c r="I141" s="143"/>
      <c r="J141" s="143"/>
      <c r="K141" s="144"/>
      <c r="L141" s="83">
        <f t="shared" si="28"/>
      </c>
      <c r="M141" s="84">
        <f>IF(F141="","",+L141+(F141*7/5))</f>
      </c>
      <c r="N141" s="78">
        <f t="shared" si="29"/>
        <v>39356</v>
      </c>
      <c r="O141" s="79">
        <f t="shared" si="30"/>
        <v>39356</v>
      </c>
      <c r="P141" s="79">
        <f t="shared" si="31"/>
        <v>39356</v>
      </c>
      <c r="Q141" s="79">
        <f t="shared" si="32"/>
        <v>39356</v>
      </c>
      <c r="R141" s="79">
        <f t="shared" si="33"/>
        <v>39356</v>
      </c>
      <c r="S141" s="147"/>
      <c r="T141" s="221"/>
      <c r="U141" s="221"/>
      <c r="V141" s="221"/>
      <c r="W141" s="221"/>
      <c r="X141" s="222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311"/>
      <c r="AT141" s="312"/>
      <c r="AU141" s="69"/>
      <c r="AV141" s="71"/>
      <c r="AW141" s="294"/>
      <c r="AX141" s="294"/>
      <c r="AY141" s="294"/>
      <c r="AZ141" s="294"/>
      <c r="BA141" s="294"/>
      <c r="BB141" s="294"/>
      <c r="BC141" s="294"/>
      <c r="BD141" s="294"/>
      <c r="BE141" s="294"/>
      <c r="BF141" s="294"/>
      <c r="BG141" s="294"/>
      <c r="BH141" s="294"/>
      <c r="BI141" s="297"/>
      <c r="BJ141" s="297"/>
      <c r="BK141" s="297"/>
      <c r="BL141" s="297"/>
      <c r="BM141" s="297"/>
      <c r="BN141" s="297"/>
      <c r="BO141" s="297"/>
      <c r="BP141" s="297"/>
      <c r="BQ141" s="297"/>
      <c r="BR141" s="297"/>
      <c r="BS141" s="297"/>
      <c r="BT141" s="297"/>
      <c r="BU141" s="294"/>
      <c r="BV141" s="294"/>
      <c r="BW141" s="294"/>
      <c r="BX141" s="294"/>
      <c r="BY141" s="294"/>
      <c r="BZ141" s="294"/>
      <c r="CA141" s="294"/>
      <c r="CB141" s="294"/>
      <c r="CC141" s="294"/>
      <c r="CD141" s="294"/>
      <c r="CE141" s="294"/>
      <c r="CF141" s="294"/>
      <c r="CG141" s="297"/>
      <c r="CH141" s="297"/>
      <c r="CI141" s="297"/>
      <c r="CJ141" s="297"/>
      <c r="CK141" s="297"/>
      <c r="CL141" s="297"/>
      <c r="CM141" s="297"/>
      <c r="CN141" s="297"/>
      <c r="CO141" s="297"/>
      <c r="CP141" s="297"/>
      <c r="CQ141" s="297"/>
      <c r="CR141" s="297"/>
    </row>
    <row r="142" spans="1:96" s="67" customFormat="1" ht="7.5" customHeight="1">
      <c r="A142" s="150">
        <v>133</v>
      </c>
      <c r="B142" s="140"/>
      <c r="C142" s="147"/>
      <c r="D142" s="147"/>
      <c r="E142" s="147"/>
      <c r="F142" s="142"/>
      <c r="G142" s="143"/>
      <c r="H142" s="143"/>
      <c r="I142" s="143"/>
      <c r="J142" s="143"/>
      <c r="K142" s="144"/>
      <c r="L142" s="83">
        <f t="shared" si="28"/>
      </c>
      <c r="M142" s="84">
        <f>IF(F142="","",+L142+(F142*7/5))</f>
      </c>
      <c r="N142" s="78">
        <f t="shared" si="29"/>
        <v>39356</v>
      </c>
      <c r="O142" s="79">
        <f t="shared" si="30"/>
        <v>39356</v>
      </c>
      <c r="P142" s="79">
        <f t="shared" si="31"/>
        <v>39356</v>
      </c>
      <c r="Q142" s="79">
        <f t="shared" si="32"/>
        <v>39356</v>
      </c>
      <c r="R142" s="79">
        <f t="shared" si="33"/>
        <v>39356</v>
      </c>
      <c r="S142" s="147"/>
      <c r="T142" s="221"/>
      <c r="U142" s="221"/>
      <c r="V142" s="221"/>
      <c r="W142" s="221"/>
      <c r="X142" s="222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311"/>
      <c r="AT142" s="312"/>
      <c r="AU142" s="69"/>
      <c r="AV142" s="71"/>
      <c r="AW142" s="294"/>
      <c r="AX142" s="294"/>
      <c r="AY142" s="294"/>
      <c r="AZ142" s="294"/>
      <c r="BA142" s="294"/>
      <c r="BB142" s="294"/>
      <c r="BC142" s="294"/>
      <c r="BD142" s="294"/>
      <c r="BE142" s="294"/>
      <c r="BF142" s="294"/>
      <c r="BG142" s="294"/>
      <c r="BH142" s="294"/>
      <c r="BI142" s="297"/>
      <c r="BJ142" s="297"/>
      <c r="BK142" s="297"/>
      <c r="BL142" s="297"/>
      <c r="BM142" s="297"/>
      <c r="BN142" s="297"/>
      <c r="BO142" s="297"/>
      <c r="BP142" s="297"/>
      <c r="BQ142" s="297"/>
      <c r="BR142" s="297"/>
      <c r="BS142" s="297"/>
      <c r="BT142" s="297"/>
      <c r="BU142" s="294"/>
      <c r="BV142" s="294"/>
      <c r="BW142" s="294"/>
      <c r="BX142" s="294"/>
      <c r="BY142" s="294"/>
      <c r="BZ142" s="294"/>
      <c r="CA142" s="294"/>
      <c r="CB142" s="294"/>
      <c r="CC142" s="294"/>
      <c r="CD142" s="294"/>
      <c r="CE142" s="294"/>
      <c r="CF142" s="294"/>
      <c r="CG142" s="297"/>
      <c r="CH142" s="297"/>
      <c r="CI142" s="297"/>
      <c r="CJ142" s="297"/>
      <c r="CK142" s="297"/>
      <c r="CL142" s="297"/>
      <c r="CM142" s="297"/>
      <c r="CN142" s="297"/>
      <c r="CO142" s="297"/>
      <c r="CP142" s="297"/>
      <c r="CQ142" s="297"/>
      <c r="CR142" s="297"/>
    </row>
    <row r="143" spans="1:96" s="67" customFormat="1" ht="7.5" customHeight="1">
      <c r="A143" s="150">
        <v>134</v>
      </c>
      <c r="B143" s="140"/>
      <c r="C143" s="147"/>
      <c r="D143" s="147"/>
      <c r="E143" s="147"/>
      <c r="F143" s="142"/>
      <c r="G143" s="143"/>
      <c r="H143" s="143"/>
      <c r="I143" s="143"/>
      <c r="J143" s="143"/>
      <c r="K143" s="144"/>
      <c r="L143" s="83">
        <f t="shared" si="28"/>
      </c>
      <c r="M143" s="84">
        <f>IF(F143="","",+L143+(F143*7/5))</f>
      </c>
      <c r="N143" s="78">
        <f t="shared" si="29"/>
        <v>39356</v>
      </c>
      <c r="O143" s="79">
        <f t="shared" si="30"/>
        <v>39356</v>
      </c>
      <c r="P143" s="79">
        <f t="shared" si="31"/>
        <v>39356</v>
      </c>
      <c r="Q143" s="79">
        <f t="shared" si="32"/>
        <v>39356</v>
      </c>
      <c r="R143" s="79">
        <f t="shared" si="33"/>
        <v>39356</v>
      </c>
      <c r="S143" s="147"/>
      <c r="T143" s="221"/>
      <c r="U143" s="221"/>
      <c r="V143" s="221"/>
      <c r="W143" s="221"/>
      <c r="X143" s="222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311"/>
      <c r="AT143" s="312"/>
      <c r="AU143" s="69"/>
      <c r="AV143" s="71"/>
      <c r="AW143" s="294"/>
      <c r="AX143" s="294"/>
      <c r="AY143" s="294"/>
      <c r="AZ143" s="294"/>
      <c r="BA143" s="294"/>
      <c r="BB143" s="294"/>
      <c r="BC143" s="294"/>
      <c r="BD143" s="294"/>
      <c r="BE143" s="294"/>
      <c r="BF143" s="294"/>
      <c r="BG143" s="294"/>
      <c r="BH143" s="294"/>
      <c r="BI143" s="297"/>
      <c r="BJ143" s="297"/>
      <c r="BK143" s="297"/>
      <c r="BL143" s="297"/>
      <c r="BM143" s="297"/>
      <c r="BN143" s="297"/>
      <c r="BO143" s="297"/>
      <c r="BP143" s="297"/>
      <c r="BQ143" s="297"/>
      <c r="BR143" s="297"/>
      <c r="BS143" s="297"/>
      <c r="BT143" s="297"/>
      <c r="BU143" s="294"/>
      <c r="BV143" s="294"/>
      <c r="BW143" s="294"/>
      <c r="BX143" s="294"/>
      <c r="BY143" s="294"/>
      <c r="BZ143" s="294"/>
      <c r="CA143" s="294"/>
      <c r="CB143" s="294"/>
      <c r="CC143" s="294"/>
      <c r="CD143" s="294"/>
      <c r="CE143" s="294"/>
      <c r="CF143" s="294"/>
      <c r="CG143" s="297"/>
      <c r="CH143" s="297"/>
      <c r="CI143" s="297"/>
      <c r="CJ143" s="297"/>
      <c r="CK143" s="297"/>
      <c r="CL143" s="297"/>
      <c r="CM143" s="297"/>
      <c r="CN143" s="297"/>
      <c r="CO143" s="297"/>
      <c r="CP143" s="297"/>
      <c r="CQ143" s="297"/>
      <c r="CR143" s="297"/>
    </row>
    <row r="144" spans="1:96" s="67" customFormat="1" ht="7.5" customHeight="1">
      <c r="A144" s="150">
        <v>135</v>
      </c>
      <c r="B144" s="140"/>
      <c r="C144" s="147"/>
      <c r="D144" s="147"/>
      <c r="E144" s="147"/>
      <c r="F144" s="142"/>
      <c r="G144" s="143"/>
      <c r="H144" s="143"/>
      <c r="I144" s="143"/>
      <c r="J144" s="143"/>
      <c r="K144" s="144"/>
      <c r="L144" s="83">
        <f t="shared" si="28"/>
      </c>
      <c r="M144" s="84">
        <f>IF(F144="","",+L144+(F144*7/5))</f>
      </c>
      <c r="N144" s="78">
        <f t="shared" si="29"/>
        <v>39356</v>
      </c>
      <c r="O144" s="79">
        <f t="shared" si="30"/>
        <v>39356</v>
      </c>
      <c r="P144" s="79">
        <f t="shared" si="31"/>
        <v>39356</v>
      </c>
      <c r="Q144" s="79">
        <f t="shared" si="32"/>
        <v>39356</v>
      </c>
      <c r="R144" s="79">
        <f t="shared" si="33"/>
        <v>39356</v>
      </c>
      <c r="S144" s="147"/>
      <c r="T144" s="221"/>
      <c r="U144" s="221"/>
      <c r="V144" s="221"/>
      <c r="W144" s="221"/>
      <c r="X144" s="222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311"/>
      <c r="AT144" s="312"/>
      <c r="AU144" s="69"/>
      <c r="AV144" s="71"/>
      <c r="AW144" s="294"/>
      <c r="AX144" s="294"/>
      <c r="AY144" s="294"/>
      <c r="AZ144" s="294"/>
      <c r="BA144" s="294"/>
      <c r="BB144" s="294"/>
      <c r="BC144" s="294"/>
      <c r="BD144" s="294"/>
      <c r="BE144" s="294"/>
      <c r="BF144" s="294"/>
      <c r="BG144" s="294"/>
      <c r="BH144" s="294"/>
      <c r="BI144" s="297"/>
      <c r="BJ144" s="297"/>
      <c r="BK144" s="297"/>
      <c r="BL144" s="297"/>
      <c r="BM144" s="297"/>
      <c r="BN144" s="297"/>
      <c r="BO144" s="297"/>
      <c r="BP144" s="297"/>
      <c r="BQ144" s="297"/>
      <c r="BR144" s="297"/>
      <c r="BS144" s="297"/>
      <c r="BT144" s="297"/>
      <c r="BU144" s="294"/>
      <c r="BV144" s="294"/>
      <c r="BW144" s="294"/>
      <c r="BX144" s="294"/>
      <c r="BY144" s="294"/>
      <c r="BZ144" s="294"/>
      <c r="CA144" s="294"/>
      <c r="CB144" s="294"/>
      <c r="CC144" s="294"/>
      <c r="CD144" s="294"/>
      <c r="CE144" s="294"/>
      <c r="CF144" s="294"/>
      <c r="CG144" s="297"/>
      <c r="CH144" s="297"/>
      <c r="CI144" s="297"/>
      <c r="CJ144" s="297"/>
      <c r="CK144" s="297"/>
      <c r="CL144" s="297"/>
      <c r="CM144" s="297"/>
      <c r="CN144" s="297"/>
      <c r="CO144" s="297"/>
      <c r="CP144" s="297"/>
      <c r="CQ144" s="297"/>
      <c r="CR144" s="297"/>
    </row>
    <row r="145" spans="1:96" s="67" customFormat="1" ht="7.5" customHeight="1">
      <c r="A145" s="150">
        <v>136</v>
      </c>
      <c r="B145" s="140"/>
      <c r="C145" s="147"/>
      <c r="D145" s="147"/>
      <c r="E145" s="147"/>
      <c r="F145" s="142"/>
      <c r="G145" s="143"/>
      <c r="H145" s="143"/>
      <c r="I145" s="143"/>
      <c r="J145" s="143"/>
      <c r="K145" s="144"/>
      <c r="L145" s="83">
        <f t="shared" si="28"/>
      </c>
      <c r="M145" s="84">
        <f>IF(F145="","",+L145+(F145*7/5))</f>
      </c>
      <c r="N145" s="78">
        <f t="shared" si="29"/>
        <v>39356</v>
      </c>
      <c r="O145" s="79">
        <f t="shared" si="30"/>
        <v>39356</v>
      </c>
      <c r="P145" s="79">
        <f t="shared" si="31"/>
        <v>39356</v>
      </c>
      <c r="Q145" s="79">
        <f t="shared" si="32"/>
        <v>39356</v>
      </c>
      <c r="R145" s="79">
        <f t="shared" si="33"/>
        <v>39356</v>
      </c>
      <c r="S145" s="147"/>
      <c r="T145" s="221"/>
      <c r="U145" s="221"/>
      <c r="V145" s="221"/>
      <c r="W145" s="221"/>
      <c r="X145" s="222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311"/>
      <c r="AT145" s="312"/>
      <c r="AU145" s="69"/>
      <c r="AV145" s="71"/>
      <c r="AW145" s="294"/>
      <c r="AX145" s="294"/>
      <c r="AY145" s="294"/>
      <c r="AZ145" s="294"/>
      <c r="BA145" s="294"/>
      <c r="BB145" s="294"/>
      <c r="BC145" s="294"/>
      <c r="BD145" s="294"/>
      <c r="BE145" s="294"/>
      <c r="BF145" s="294"/>
      <c r="BG145" s="294"/>
      <c r="BH145" s="294"/>
      <c r="BI145" s="297"/>
      <c r="BJ145" s="297"/>
      <c r="BK145" s="297"/>
      <c r="BL145" s="297"/>
      <c r="BM145" s="297"/>
      <c r="BN145" s="297"/>
      <c r="BO145" s="297"/>
      <c r="BP145" s="297"/>
      <c r="BQ145" s="297"/>
      <c r="BR145" s="297"/>
      <c r="BS145" s="297"/>
      <c r="BT145" s="297"/>
      <c r="BU145" s="294"/>
      <c r="BV145" s="294"/>
      <c r="BW145" s="294"/>
      <c r="BX145" s="294"/>
      <c r="BY145" s="294"/>
      <c r="BZ145" s="294"/>
      <c r="CA145" s="294"/>
      <c r="CB145" s="294"/>
      <c r="CC145" s="294"/>
      <c r="CD145" s="294"/>
      <c r="CE145" s="294"/>
      <c r="CF145" s="294"/>
      <c r="CG145" s="297"/>
      <c r="CH145" s="297"/>
      <c r="CI145" s="297"/>
      <c r="CJ145" s="297"/>
      <c r="CK145" s="297"/>
      <c r="CL145" s="297"/>
      <c r="CM145" s="297"/>
      <c r="CN145" s="297"/>
      <c r="CO145" s="297"/>
      <c r="CP145" s="297"/>
      <c r="CQ145" s="297"/>
      <c r="CR145" s="297"/>
    </row>
    <row r="146" spans="1:96" s="67" customFormat="1" ht="7.5" customHeight="1">
      <c r="A146" s="150">
        <v>137</v>
      </c>
      <c r="B146" s="140"/>
      <c r="C146" s="147"/>
      <c r="D146" s="147"/>
      <c r="E146" s="147"/>
      <c r="F146" s="142"/>
      <c r="G146" s="143"/>
      <c r="H146" s="143"/>
      <c r="I146" s="143"/>
      <c r="J146" s="143"/>
      <c r="K146" s="144"/>
      <c r="L146" s="83">
        <f t="shared" si="28"/>
      </c>
      <c r="M146" s="84">
        <f>IF(F146="","",+L146+(F146*7/5))</f>
      </c>
      <c r="N146" s="78">
        <f t="shared" si="29"/>
        <v>39356</v>
      </c>
      <c r="O146" s="79">
        <f t="shared" si="30"/>
        <v>39356</v>
      </c>
      <c r="P146" s="79">
        <f t="shared" si="31"/>
        <v>39356</v>
      </c>
      <c r="Q146" s="79">
        <f t="shared" si="32"/>
        <v>39356</v>
      </c>
      <c r="R146" s="79">
        <f t="shared" si="33"/>
        <v>39356</v>
      </c>
      <c r="S146" s="147"/>
      <c r="T146" s="221"/>
      <c r="U146" s="221"/>
      <c r="V146" s="221"/>
      <c r="W146" s="221"/>
      <c r="X146" s="222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311"/>
      <c r="AT146" s="312"/>
      <c r="AU146" s="69"/>
      <c r="AV146" s="71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7"/>
      <c r="BJ146" s="297"/>
      <c r="BK146" s="297"/>
      <c r="BL146" s="297"/>
      <c r="BM146" s="297"/>
      <c r="BN146" s="297"/>
      <c r="BO146" s="297"/>
      <c r="BP146" s="297"/>
      <c r="BQ146" s="297"/>
      <c r="BR146" s="297"/>
      <c r="BS146" s="297"/>
      <c r="BT146" s="297"/>
      <c r="BU146" s="294"/>
      <c r="BV146" s="294"/>
      <c r="BW146" s="294"/>
      <c r="BX146" s="294"/>
      <c r="BY146" s="294"/>
      <c r="BZ146" s="294"/>
      <c r="CA146" s="294"/>
      <c r="CB146" s="294"/>
      <c r="CC146" s="294"/>
      <c r="CD146" s="294"/>
      <c r="CE146" s="294"/>
      <c r="CF146" s="294"/>
      <c r="CG146" s="297"/>
      <c r="CH146" s="297"/>
      <c r="CI146" s="297"/>
      <c r="CJ146" s="297"/>
      <c r="CK146" s="297"/>
      <c r="CL146" s="297"/>
      <c r="CM146" s="297"/>
      <c r="CN146" s="297"/>
      <c r="CO146" s="297"/>
      <c r="CP146" s="297"/>
      <c r="CQ146" s="297"/>
      <c r="CR146" s="297"/>
    </row>
    <row r="147" spans="1:96" s="67" customFormat="1" ht="7.5" customHeight="1">
      <c r="A147" s="150">
        <v>138</v>
      </c>
      <c r="B147" s="140"/>
      <c r="C147" s="147"/>
      <c r="D147" s="147"/>
      <c r="E147" s="147"/>
      <c r="F147" s="142"/>
      <c r="G147" s="143"/>
      <c r="H147" s="143"/>
      <c r="I147" s="143"/>
      <c r="J147" s="143"/>
      <c r="K147" s="144"/>
      <c r="L147" s="83">
        <f t="shared" si="28"/>
      </c>
      <c r="M147" s="84">
        <f>IF(F147="","",+L147+(F147*7/5))</f>
      </c>
      <c r="N147" s="78">
        <f t="shared" si="29"/>
        <v>39356</v>
      </c>
      <c r="O147" s="79">
        <f t="shared" si="30"/>
        <v>39356</v>
      </c>
      <c r="P147" s="79">
        <f t="shared" si="31"/>
        <v>39356</v>
      </c>
      <c r="Q147" s="79">
        <f t="shared" si="32"/>
        <v>39356</v>
      </c>
      <c r="R147" s="79">
        <f t="shared" si="33"/>
        <v>39356</v>
      </c>
      <c r="S147" s="147"/>
      <c r="T147" s="221"/>
      <c r="U147" s="221"/>
      <c r="V147" s="221"/>
      <c r="W147" s="221"/>
      <c r="X147" s="222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311"/>
      <c r="AT147" s="312"/>
      <c r="AU147" s="69"/>
      <c r="AV147" s="71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297"/>
      <c r="BJ147" s="297"/>
      <c r="BK147" s="297"/>
      <c r="BL147" s="297"/>
      <c r="BM147" s="297"/>
      <c r="BN147" s="297"/>
      <c r="BO147" s="297"/>
      <c r="BP147" s="297"/>
      <c r="BQ147" s="297"/>
      <c r="BR147" s="297"/>
      <c r="BS147" s="297"/>
      <c r="BT147" s="297"/>
      <c r="BU147" s="294"/>
      <c r="BV147" s="294"/>
      <c r="BW147" s="294"/>
      <c r="BX147" s="294"/>
      <c r="BY147" s="294"/>
      <c r="BZ147" s="294"/>
      <c r="CA147" s="294"/>
      <c r="CB147" s="294"/>
      <c r="CC147" s="294"/>
      <c r="CD147" s="294"/>
      <c r="CE147" s="294"/>
      <c r="CF147" s="294"/>
      <c r="CG147" s="297"/>
      <c r="CH147" s="297"/>
      <c r="CI147" s="297"/>
      <c r="CJ147" s="297"/>
      <c r="CK147" s="297"/>
      <c r="CL147" s="297"/>
      <c r="CM147" s="297"/>
      <c r="CN147" s="297"/>
      <c r="CO147" s="297"/>
      <c r="CP147" s="297"/>
      <c r="CQ147" s="297"/>
      <c r="CR147" s="297"/>
    </row>
    <row r="148" spans="1:96" s="67" customFormat="1" ht="7.5" customHeight="1">
      <c r="A148" s="150">
        <v>139</v>
      </c>
      <c r="B148" s="140"/>
      <c r="C148" s="147"/>
      <c r="D148" s="147"/>
      <c r="E148" s="147"/>
      <c r="F148" s="142"/>
      <c r="G148" s="143"/>
      <c r="H148" s="143"/>
      <c r="I148" s="143"/>
      <c r="J148" s="143"/>
      <c r="K148" s="144"/>
      <c r="L148" s="83">
        <f t="shared" si="28"/>
      </c>
      <c r="M148" s="84">
        <f>IF(F148="","",+L148+(F148*7/5))</f>
      </c>
      <c r="N148" s="78">
        <f t="shared" si="29"/>
        <v>39356</v>
      </c>
      <c r="O148" s="79">
        <f t="shared" si="30"/>
        <v>39356</v>
      </c>
      <c r="P148" s="79">
        <f t="shared" si="31"/>
        <v>39356</v>
      </c>
      <c r="Q148" s="79">
        <f t="shared" si="32"/>
        <v>39356</v>
      </c>
      <c r="R148" s="79">
        <f t="shared" si="33"/>
        <v>39356</v>
      </c>
      <c r="S148" s="147"/>
      <c r="T148" s="221"/>
      <c r="U148" s="221"/>
      <c r="V148" s="221"/>
      <c r="W148" s="221"/>
      <c r="X148" s="222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311"/>
      <c r="AT148" s="312"/>
      <c r="AU148" s="69"/>
      <c r="AV148" s="71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297"/>
      <c r="BJ148" s="297"/>
      <c r="BK148" s="297"/>
      <c r="BL148" s="297"/>
      <c r="BM148" s="297"/>
      <c r="BN148" s="297"/>
      <c r="BO148" s="297"/>
      <c r="BP148" s="297"/>
      <c r="BQ148" s="297"/>
      <c r="BR148" s="297"/>
      <c r="BS148" s="297"/>
      <c r="BT148" s="297"/>
      <c r="BU148" s="294"/>
      <c r="BV148" s="294"/>
      <c r="BW148" s="294"/>
      <c r="BX148" s="294"/>
      <c r="BY148" s="294"/>
      <c r="BZ148" s="294"/>
      <c r="CA148" s="294"/>
      <c r="CB148" s="294"/>
      <c r="CC148" s="294"/>
      <c r="CD148" s="294"/>
      <c r="CE148" s="294"/>
      <c r="CF148" s="294"/>
      <c r="CG148" s="297"/>
      <c r="CH148" s="297"/>
      <c r="CI148" s="297"/>
      <c r="CJ148" s="297"/>
      <c r="CK148" s="297"/>
      <c r="CL148" s="297"/>
      <c r="CM148" s="297"/>
      <c r="CN148" s="297"/>
      <c r="CO148" s="297"/>
      <c r="CP148" s="297"/>
      <c r="CQ148" s="297"/>
      <c r="CR148" s="297"/>
    </row>
    <row r="149" spans="1:96" s="67" customFormat="1" ht="7.5" customHeight="1">
      <c r="A149" s="150">
        <v>140</v>
      </c>
      <c r="B149" s="140"/>
      <c r="C149" s="147"/>
      <c r="D149" s="147"/>
      <c r="E149" s="147"/>
      <c r="F149" s="142"/>
      <c r="G149" s="143"/>
      <c r="H149" s="143"/>
      <c r="I149" s="143"/>
      <c r="J149" s="143"/>
      <c r="K149" s="144"/>
      <c r="L149" s="83">
        <f t="shared" si="28"/>
      </c>
      <c r="M149" s="84">
        <f>IF(F149="","",+L149+(F149*7/5))</f>
      </c>
      <c r="N149" s="78">
        <f t="shared" si="29"/>
        <v>39356</v>
      </c>
      <c r="O149" s="79">
        <f t="shared" si="30"/>
        <v>39356</v>
      </c>
      <c r="P149" s="79">
        <f t="shared" si="31"/>
        <v>39356</v>
      </c>
      <c r="Q149" s="79">
        <f t="shared" si="32"/>
        <v>39356</v>
      </c>
      <c r="R149" s="79">
        <f t="shared" si="33"/>
        <v>39356</v>
      </c>
      <c r="S149" s="147"/>
      <c r="T149" s="221"/>
      <c r="U149" s="221"/>
      <c r="V149" s="221"/>
      <c r="W149" s="221"/>
      <c r="X149" s="222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311"/>
      <c r="AT149" s="312"/>
      <c r="AU149" s="69"/>
      <c r="AV149" s="71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294"/>
      <c r="BH149" s="294"/>
      <c r="BI149" s="297"/>
      <c r="BJ149" s="297"/>
      <c r="BK149" s="297"/>
      <c r="BL149" s="297"/>
      <c r="BM149" s="297"/>
      <c r="BN149" s="297"/>
      <c r="BO149" s="297"/>
      <c r="BP149" s="297"/>
      <c r="BQ149" s="297"/>
      <c r="BR149" s="297"/>
      <c r="BS149" s="297"/>
      <c r="BT149" s="297"/>
      <c r="BU149" s="294"/>
      <c r="BV149" s="294"/>
      <c r="BW149" s="294"/>
      <c r="BX149" s="294"/>
      <c r="BY149" s="294"/>
      <c r="BZ149" s="294"/>
      <c r="CA149" s="294"/>
      <c r="CB149" s="294"/>
      <c r="CC149" s="294"/>
      <c r="CD149" s="294"/>
      <c r="CE149" s="294"/>
      <c r="CF149" s="294"/>
      <c r="CG149" s="297"/>
      <c r="CH149" s="297"/>
      <c r="CI149" s="297"/>
      <c r="CJ149" s="297"/>
      <c r="CK149" s="297"/>
      <c r="CL149" s="297"/>
      <c r="CM149" s="297"/>
      <c r="CN149" s="297"/>
      <c r="CO149" s="297"/>
      <c r="CP149" s="297"/>
      <c r="CQ149" s="297"/>
      <c r="CR149" s="297"/>
    </row>
    <row r="150" spans="1:96" s="67" customFormat="1" ht="7.5" customHeight="1">
      <c r="A150" s="150">
        <v>141</v>
      </c>
      <c r="B150" s="140"/>
      <c r="C150" s="147"/>
      <c r="D150" s="147"/>
      <c r="E150" s="147"/>
      <c r="F150" s="142"/>
      <c r="G150" s="143"/>
      <c r="H150" s="143"/>
      <c r="I150" s="143"/>
      <c r="J150" s="143"/>
      <c r="K150" s="144"/>
      <c r="L150" s="83">
        <f t="shared" si="28"/>
      </c>
      <c r="M150" s="84">
        <f>IF(F150="","",+L150+(F150*7/5))</f>
      </c>
      <c r="N150" s="78">
        <f t="shared" si="29"/>
        <v>39356</v>
      </c>
      <c r="O150" s="79">
        <f t="shared" si="30"/>
        <v>39356</v>
      </c>
      <c r="P150" s="79">
        <f t="shared" si="31"/>
        <v>39356</v>
      </c>
      <c r="Q150" s="79">
        <f t="shared" si="32"/>
        <v>39356</v>
      </c>
      <c r="R150" s="79">
        <f t="shared" si="33"/>
        <v>39356</v>
      </c>
      <c r="S150" s="147"/>
      <c r="T150" s="221"/>
      <c r="U150" s="221"/>
      <c r="V150" s="221"/>
      <c r="W150" s="221"/>
      <c r="X150" s="222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311"/>
      <c r="AT150" s="312"/>
      <c r="AU150" s="69"/>
      <c r="AV150" s="71"/>
      <c r="AW150" s="294"/>
      <c r="AX150" s="294"/>
      <c r="AY150" s="294"/>
      <c r="AZ150" s="294"/>
      <c r="BA150" s="294"/>
      <c r="BB150" s="294"/>
      <c r="BC150" s="294"/>
      <c r="BD150" s="294"/>
      <c r="BE150" s="294"/>
      <c r="BF150" s="294"/>
      <c r="BG150" s="294"/>
      <c r="BH150" s="294"/>
      <c r="BI150" s="297"/>
      <c r="BJ150" s="297"/>
      <c r="BK150" s="297"/>
      <c r="BL150" s="297"/>
      <c r="BM150" s="297"/>
      <c r="BN150" s="297"/>
      <c r="BO150" s="297"/>
      <c r="BP150" s="297"/>
      <c r="BQ150" s="297"/>
      <c r="BR150" s="297"/>
      <c r="BS150" s="297"/>
      <c r="BT150" s="297"/>
      <c r="BU150" s="294"/>
      <c r="BV150" s="294"/>
      <c r="BW150" s="294"/>
      <c r="BX150" s="294"/>
      <c r="BY150" s="294"/>
      <c r="BZ150" s="294"/>
      <c r="CA150" s="294"/>
      <c r="CB150" s="294"/>
      <c r="CC150" s="294"/>
      <c r="CD150" s="294"/>
      <c r="CE150" s="294"/>
      <c r="CF150" s="294"/>
      <c r="CG150" s="297"/>
      <c r="CH150" s="297"/>
      <c r="CI150" s="297"/>
      <c r="CJ150" s="297"/>
      <c r="CK150" s="297"/>
      <c r="CL150" s="297"/>
      <c r="CM150" s="297"/>
      <c r="CN150" s="297"/>
      <c r="CO150" s="297"/>
      <c r="CP150" s="297"/>
      <c r="CQ150" s="297"/>
      <c r="CR150" s="297"/>
    </row>
    <row r="151" spans="1:96" s="67" customFormat="1" ht="7.5" customHeight="1">
      <c r="A151" s="150">
        <v>142</v>
      </c>
      <c r="B151" s="140"/>
      <c r="C151" s="147"/>
      <c r="D151" s="147"/>
      <c r="E151" s="147"/>
      <c r="F151" s="142"/>
      <c r="G151" s="143"/>
      <c r="H151" s="143"/>
      <c r="I151" s="143"/>
      <c r="J151" s="143"/>
      <c r="K151" s="144"/>
      <c r="L151" s="83">
        <f t="shared" si="28"/>
      </c>
      <c r="M151" s="84">
        <f>IF(F151="","",+L151+(F151*7/5))</f>
      </c>
      <c r="N151" s="78">
        <f t="shared" si="29"/>
        <v>39356</v>
      </c>
      <c r="O151" s="79">
        <f t="shared" si="30"/>
        <v>39356</v>
      </c>
      <c r="P151" s="79">
        <f t="shared" si="31"/>
        <v>39356</v>
      </c>
      <c r="Q151" s="79">
        <f t="shared" si="32"/>
        <v>39356</v>
      </c>
      <c r="R151" s="79">
        <f t="shared" si="33"/>
        <v>39356</v>
      </c>
      <c r="S151" s="147"/>
      <c r="T151" s="221"/>
      <c r="U151" s="221"/>
      <c r="V151" s="221"/>
      <c r="W151" s="221"/>
      <c r="X151" s="222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311"/>
      <c r="AT151" s="312"/>
      <c r="AU151" s="69"/>
      <c r="AV151" s="71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294"/>
      <c r="BH151" s="294"/>
      <c r="BI151" s="297"/>
      <c r="BJ151" s="297"/>
      <c r="BK151" s="297"/>
      <c r="BL151" s="297"/>
      <c r="BM151" s="297"/>
      <c r="BN151" s="297"/>
      <c r="BO151" s="297"/>
      <c r="BP151" s="297"/>
      <c r="BQ151" s="297"/>
      <c r="BR151" s="297"/>
      <c r="BS151" s="297"/>
      <c r="BT151" s="297"/>
      <c r="BU151" s="294"/>
      <c r="BV151" s="294"/>
      <c r="BW151" s="294"/>
      <c r="BX151" s="294"/>
      <c r="BY151" s="294"/>
      <c r="BZ151" s="294"/>
      <c r="CA151" s="294"/>
      <c r="CB151" s="294"/>
      <c r="CC151" s="294"/>
      <c r="CD151" s="294"/>
      <c r="CE151" s="294"/>
      <c r="CF151" s="294"/>
      <c r="CG151" s="297"/>
      <c r="CH151" s="297"/>
      <c r="CI151" s="297"/>
      <c r="CJ151" s="297"/>
      <c r="CK151" s="297"/>
      <c r="CL151" s="297"/>
      <c r="CM151" s="297"/>
      <c r="CN151" s="297"/>
      <c r="CO151" s="297"/>
      <c r="CP151" s="297"/>
      <c r="CQ151" s="297"/>
      <c r="CR151" s="297"/>
    </row>
    <row r="152" spans="1:96" s="31" customFormat="1" ht="14.25">
      <c r="A152" s="151"/>
      <c r="B152" s="151"/>
      <c r="C152" s="151"/>
      <c r="D152" s="151"/>
      <c r="E152" s="151"/>
      <c r="F152" s="152"/>
      <c r="G152" s="153"/>
      <c r="H152" s="153"/>
      <c r="I152" s="153"/>
      <c r="J152" s="153"/>
      <c r="K152" s="144"/>
      <c r="L152" s="83">
        <f>IF(F152="","",IF(K152="",MAX(N152:R152),K152))</f>
      </c>
      <c r="M152" s="84">
        <f>IF(F152="","",+L152+(F152*7/5))</f>
      </c>
      <c r="N152" s="78">
        <f t="shared" si="29"/>
        <v>39356</v>
      </c>
      <c r="O152" s="79">
        <f t="shared" si="30"/>
        <v>39356</v>
      </c>
      <c r="P152" s="79">
        <f t="shared" si="31"/>
        <v>39356</v>
      </c>
      <c r="Q152" s="79">
        <f t="shared" si="32"/>
        <v>39356</v>
      </c>
      <c r="R152" s="79">
        <f t="shared" si="33"/>
        <v>39356</v>
      </c>
      <c r="S152" s="147"/>
      <c r="T152" s="221"/>
      <c r="U152" s="221"/>
      <c r="V152" s="221"/>
      <c r="W152" s="221"/>
      <c r="X152" s="222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311"/>
      <c r="AT152" s="313"/>
      <c r="AU152" s="36"/>
      <c r="AW152" s="294"/>
      <c r="AX152" s="294"/>
      <c r="AY152" s="294"/>
      <c r="AZ152" s="294"/>
      <c r="BA152" s="294"/>
      <c r="BB152" s="294"/>
      <c r="BC152" s="294"/>
      <c r="BD152" s="294"/>
      <c r="BE152" s="294"/>
      <c r="BF152" s="294"/>
      <c r="BG152" s="294"/>
      <c r="BH152" s="294"/>
      <c r="BI152" s="297"/>
      <c r="BJ152" s="297"/>
      <c r="BK152" s="297"/>
      <c r="BL152" s="297"/>
      <c r="BM152" s="297"/>
      <c r="BN152" s="297"/>
      <c r="BO152" s="297"/>
      <c r="BP152" s="297"/>
      <c r="BQ152" s="297"/>
      <c r="BR152" s="297"/>
      <c r="BS152" s="297"/>
      <c r="BT152" s="297"/>
      <c r="BU152" s="294"/>
      <c r="BV152" s="294"/>
      <c r="BW152" s="294"/>
      <c r="BX152" s="294"/>
      <c r="BY152" s="294"/>
      <c r="BZ152" s="294"/>
      <c r="CA152" s="294"/>
      <c r="CB152" s="294"/>
      <c r="CC152" s="294"/>
      <c r="CD152" s="294"/>
      <c r="CE152" s="294"/>
      <c r="CF152" s="294"/>
      <c r="CG152" s="297"/>
      <c r="CH152" s="297"/>
      <c r="CI152" s="297"/>
      <c r="CJ152" s="297"/>
      <c r="CK152" s="297"/>
      <c r="CL152" s="297"/>
      <c r="CM152" s="297"/>
      <c r="CN152" s="297"/>
      <c r="CO152" s="297"/>
      <c r="CP152" s="297"/>
      <c r="CQ152" s="297"/>
      <c r="CR152" s="297"/>
    </row>
    <row r="153" spans="1:58" s="35" customFormat="1" ht="8.25" customHeight="1">
      <c r="A153" s="134"/>
      <c r="B153" s="134"/>
      <c r="C153" s="134"/>
      <c r="D153" s="134"/>
      <c r="E153" s="134"/>
      <c r="F153" s="154"/>
      <c r="G153" s="153"/>
      <c r="H153" s="153"/>
      <c r="I153" s="153"/>
      <c r="J153" s="153"/>
      <c r="K153" s="153"/>
      <c r="L153" s="76"/>
      <c r="M153" s="76"/>
      <c r="N153" s="265"/>
      <c r="O153" s="265"/>
      <c r="P153" s="265"/>
      <c r="Q153" s="265"/>
      <c r="R153" s="265"/>
      <c r="S153" s="134"/>
      <c r="T153" s="225"/>
      <c r="U153" s="225"/>
      <c r="V153" s="226"/>
      <c r="W153" s="225"/>
      <c r="X153" s="227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84"/>
      <c r="AT153" s="279"/>
      <c r="AU153" s="38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</row>
    <row r="154" spans="1:58" s="39" customFormat="1" ht="14.25">
      <c r="A154" s="155"/>
      <c r="B154" s="155"/>
      <c r="C154" s="156" t="s">
        <v>13</v>
      </c>
      <c r="D154" s="156"/>
      <c r="E154" s="156"/>
      <c r="F154" s="157"/>
      <c r="G154" s="158"/>
      <c r="H154" s="158"/>
      <c r="I154" s="158"/>
      <c r="J154" s="158"/>
      <c r="K154" s="158"/>
      <c r="L154" s="85"/>
      <c r="M154" s="85"/>
      <c r="N154" s="73"/>
      <c r="O154" s="73"/>
      <c r="P154" s="73"/>
      <c r="Q154" s="73"/>
      <c r="R154" s="73"/>
      <c r="S154" s="229"/>
      <c r="T154" s="230">
        <f aca="true" t="shared" si="34" ref="T154:AQ154">SUM(T10:T153)</f>
        <v>0</v>
      </c>
      <c r="U154" s="230">
        <f t="shared" si="34"/>
        <v>0</v>
      </c>
      <c r="V154" s="230">
        <f t="shared" si="34"/>
        <v>0</v>
      </c>
      <c r="W154" s="230">
        <f t="shared" si="34"/>
        <v>0</v>
      </c>
      <c r="X154" s="230">
        <f t="shared" si="34"/>
        <v>0</v>
      </c>
      <c r="Y154" s="231">
        <f t="shared" si="34"/>
        <v>0</v>
      </c>
      <c r="Z154" s="231">
        <f t="shared" si="34"/>
        <v>0</v>
      </c>
      <c r="AA154" s="231">
        <f t="shared" si="34"/>
        <v>0</v>
      </c>
      <c r="AB154" s="231">
        <f t="shared" si="34"/>
        <v>0</v>
      </c>
      <c r="AC154" s="231">
        <f t="shared" si="34"/>
        <v>0</v>
      </c>
      <c r="AD154" s="231">
        <f t="shared" si="34"/>
        <v>0</v>
      </c>
      <c r="AE154" s="231">
        <f t="shared" si="34"/>
        <v>0</v>
      </c>
      <c r="AF154" s="231">
        <f t="shared" si="34"/>
        <v>0</v>
      </c>
      <c r="AG154" s="231">
        <f t="shared" si="34"/>
        <v>0</v>
      </c>
      <c r="AH154" s="231">
        <f t="shared" si="34"/>
        <v>0</v>
      </c>
      <c r="AI154" s="231">
        <f t="shared" si="34"/>
        <v>0</v>
      </c>
      <c r="AJ154" s="231">
        <f t="shared" si="34"/>
        <v>0</v>
      </c>
      <c r="AK154" s="231">
        <f t="shared" si="34"/>
        <v>0</v>
      </c>
      <c r="AL154" s="231">
        <f t="shared" si="34"/>
        <v>0</v>
      </c>
      <c r="AM154" s="231">
        <f t="shared" si="34"/>
        <v>0</v>
      </c>
      <c r="AN154" s="231">
        <f t="shared" si="34"/>
        <v>0</v>
      </c>
      <c r="AO154" s="231">
        <f t="shared" si="34"/>
        <v>0</v>
      </c>
      <c r="AP154" s="231">
        <f t="shared" si="34"/>
        <v>0</v>
      </c>
      <c r="AQ154" s="231">
        <f t="shared" si="34"/>
        <v>0</v>
      </c>
      <c r="AR154" s="231"/>
      <c r="AS154" s="285"/>
      <c r="AT154" s="155"/>
      <c r="AV154" s="31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</row>
    <row r="155" spans="1:58" s="37" customFormat="1" ht="15" thickBot="1">
      <c r="A155" s="159"/>
      <c r="B155" s="159"/>
      <c r="C155" s="159"/>
      <c r="D155" s="159"/>
      <c r="E155" s="159"/>
      <c r="F155" s="160"/>
      <c r="G155" s="153"/>
      <c r="H155" s="153"/>
      <c r="I155" s="153"/>
      <c r="J155" s="153"/>
      <c r="K155" s="153"/>
      <c r="L155" s="76"/>
      <c r="M155" s="76"/>
      <c r="N155" s="265"/>
      <c r="O155" s="265"/>
      <c r="P155" s="265"/>
      <c r="Q155" s="265"/>
      <c r="R155" s="265"/>
      <c r="S155" s="159"/>
      <c r="T155" s="232"/>
      <c r="U155" s="232"/>
      <c r="V155" s="233"/>
      <c r="W155" s="232"/>
      <c r="X155" s="232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159"/>
      <c r="AV155" s="31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</row>
    <row r="156" spans="1:58" s="43" customFormat="1" ht="16.5" thickBot="1">
      <c r="A156" s="161"/>
      <c r="B156" s="162" t="s">
        <v>96</v>
      </c>
      <c r="C156" s="163"/>
      <c r="D156" s="164"/>
      <c r="E156" s="164"/>
      <c r="F156" s="165">
        <f>SUM(T156:AQ156)</f>
        <v>0</v>
      </c>
      <c r="G156" s="166"/>
      <c r="H156" s="166"/>
      <c r="I156" s="166"/>
      <c r="J156" s="166"/>
      <c r="K156" s="166"/>
      <c r="L156" s="86"/>
      <c r="M156" s="86"/>
      <c r="N156" s="266"/>
      <c r="O156" s="266"/>
      <c r="P156" s="266"/>
      <c r="Q156" s="266"/>
      <c r="R156" s="266"/>
      <c r="S156" s="161"/>
      <c r="T156" s="235">
        <f>+T154*T9</f>
        <v>0</v>
      </c>
      <c r="U156" s="235">
        <f>+U154*U9</f>
        <v>0</v>
      </c>
      <c r="V156" s="235">
        <f>+V154*V9</f>
        <v>0</v>
      </c>
      <c r="W156" s="235">
        <f>+W154*W9</f>
        <v>0</v>
      </c>
      <c r="X156" s="235">
        <f>+X154*X9</f>
        <v>0</v>
      </c>
      <c r="Y156" s="235">
        <f aca="true" t="shared" si="35" ref="Y156:AQ156">(+Y154*Y9)/1000</f>
        <v>0</v>
      </c>
      <c r="Z156" s="235">
        <f t="shared" si="35"/>
        <v>0</v>
      </c>
      <c r="AA156" s="235">
        <f t="shared" si="35"/>
        <v>0</v>
      </c>
      <c r="AB156" s="235">
        <f t="shared" si="35"/>
        <v>0</v>
      </c>
      <c r="AC156" s="235">
        <f t="shared" si="35"/>
        <v>0</v>
      </c>
      <c r="AD156" s="235">
        <f t="shared" si="35"/>
        <v>0</v>
      </c>
      <c r="AE156" s="235">
        <f t="shared" si="35"/>
        <v>0</v>
      </c>
      <c r="AF156" s="235">
        <f t="shared" si="35"/>
        <v>0</v>
      </c>
      <c r="AG156" s="235">
        <f t="shared" si="35"/>
        <v>0</v>
      </c>
      <c r="AH156" s="235">
        <f t="shared" si="35"/>
        <v>0</v>
      </c>
      <c r="AI156" s="235">
        <f t="shared" si="35"/>
        <v>0</v>
      </c>
      <c r="AJ156" s="235">
        <f t="shared" si="35"/>
        <v>0</v>
      </c>
      <c r="AK156" s="235">
        <f t="shared" si="35"/>
        <v>0</v>
      </c>
      <c r="AL156" s="235">
        <f t="shared" si="35"/>
        <v>0</v>
      </c>
      <c r="AM156" s="235">
        <f t="shared" si="35"/>
        <v>0</v>
      </c>
      <c r="AN156" s="235">
        <f t="shared" si="35"/>
        <v>0</v>
      </c>
      <c r="AO156" s="235">
        <f t="shared" si="35"/>
        <v>0</v>
      </c>
      <c r="AP156" s="235">
        <f t="shared" si="35"/>
        <v>0</v>
      </c>
      <c r="AQ156" s="235">
        <f t="shared" si="35"/>
        <v>0</v>
      </c>
      <c r="AR156" s="235"/>
      <c r="AS156" s="232"/>
      <c r="AT156" s="161"/>
      <c r="AV156" s="31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</row>
    <row r="157" spans="1:58" s="43" customFormat="1" ht="16.5" thickBot="1">
      <c r="A157" s="161"/>
      <c r="B157" s="167" t="s">
        <v>14</v>
      </c>
      <c r="C157" s="161"/>
      <c r="D157" s="161"/>
      <c r="E157" s="161"/>
      <c r="F157" s="160"/>
      <c r="G157" s="168"/>
      <c r="H157" s="168"/>
      <c r="I157" s="168"/>
      <c r="J157" s="168"/>
      <c r="K157" s="168"/>
      <c r="L157" s="86"/>
      <c r="M157" s="86"/>
      <c r="N157" s="266"/>
      <c r="O157" s="266"/>
      <c r="P157" s="266"/>
      <c r="Q157" s="266"/>
      <c r="R157" s="266"/>
      <c r="S157" s="161"/>
      <c r="T157" s="205"/>
      <c r="U157" s="161"/>
      <c r="V157" s="236"/>
      <c r="W157" s="161"/>
      <c r="X157" s="161"/>
      <c r="Y157" s="161"/>
      <c r="Z157" s="161"/>
      <c r="AA157" s="161"/>
      <c r="AB157" s="161"/>
      <c r="AC157" s="161"/>
      <c r="AD157" s="237" t="s">
        <v>32</v>
      </c>
      <c r="AE157" s="238"/>
      <c r="AF157" s="238"/>
      <c r="AG157" s="238"/>
      <c r="AH157" s="238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86"/>
      <c r="AT157" s="280"/>
      <c r="AU157" s="55"/>
      <c r="AV157" s="55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</row>
    <row r="158" spans="1:58" s="44" customFormat="1" ht="15">
      <c r="A158" s="169"/>
      <c r="B158" s="169"/>
      <c r="C158" s="170" t="s">
        <v>116</v>
      </c>
      <c r="D158" s="171"/>
      <c r="E158" s="171"/>
      <c r="F158" s="172"/>
      <c r="G158" s="173"/>
      <c r="H158" s="173"/>
      <c r="I158" s="173"/>
      <c r="J158" s="173"/>
      <c r="K158" s="173"/>
      <c r="L158" s="87"/>
      <c r="M158" s="88" t="s">
        <v>115</v>
      </c>
      <c r="N158" s="267"/>
      <c r="O158" s="267"/>
      <c r="P158" s="267"/>
      <c r="Q158" s="267"/>
      <c r="R158" s="267"/>
      <c r="S158" s="240"/>
      <c r="T158" s="169"/>
      <c r="U158" s="169"/>
      <c r="V158" s="241"/>
      <c r="W158" s="169"/>
      <c r="X158" s="242"/>
      <c r="Y158" s="169"/>
      <c r="Z158" s="169"/>
      <c r="AA158" s="169"/>
      <c r="AB158" s="169"/>
      <c r="AC158" s="169"/>
      <c r="AD158" s="243" t="s">
        <v>33</v>
      </c>
      <c r="AE158" s="244"/>
      <c r="AF158" s="244"/>
      <c r="AG158" s="244"/>
      <c r="AH158" s="244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87"/>
      <c r="AT158" s="281"/>
      <c r="AU158" s="57"/>
      <c r="AV158" s="57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</row>
    <row r="159" spans="1:49" s="1" customFormat="1" ht="15.75">
      <c r="A159" s="174"/>
      <c r="B159" s="174"/>
      <c r="C159" s="175"/>
      <c r="D159" s="176" t="s">
        <v>111</v>
      </c>
      <c r="E159" s="176"/>
      <c r="F159" s="176"/>
      <c r="G159" s="177"/>
      <c r="H159" s="177"/>
      <c r="I159" s="177"/>
      <c r="J159" s="177"/>
      <c r="K159" s="177"/>
      <c r="L159" s="89"/>
      <c r="M159" s="90">
        <v>3</v>
      </c>
      <c r="N159" s="268"/>
      <c r="O159" s="268"/>
      <c r="P159" s="268"/>
      <c r="Q159" s="268"/>
      <c r="R159" s="268"/>
      <c r="S159" s="240"/>
      <c r="T159" s="174"/>
      <c r="U159" s="174"/>
      <c r="V159" s="246"/>
      <c r="W159" s="174"/>
      <c r="X159" s="247"/>
      <c r="Y159" s="174"/>
      <c r="Z159" s="174"/>
      <c r="AA159" s="174"/>
      <c r="AB159" s="174"/>
      <c r="AC159" s="174"/>
      <c r="AD159" s="243" t="s">
        <v>34</v>
      </c>
      <c r="AE159" s="244"/>
      <c r="AF159" s="244"/>
      <c r="AG159" s="244"/>
      <c r="AH159" s="244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87"/>
      <c r="AT159" s="281"/>
      <c r="AU159" s="57"/>
      <c r="AV159" s="57"/>
      <c r="AW159" s="34"/>
    </row>
    <row r="160" spans="1:49" s="1" customFormat="1" ht="15.75">
      <c r="A160" s="174"/>
      <c r="B160" s="174"/>
      <c r="C160" s="178"/>
      <c r="D160" s="176" t="s">
        <v>112</v>
      </c>
      <c r="E160" s="176"/>
      <c r="F160" s="179"/>
      <c r="G160" s="180"/>
      <c r="H160" s="180"/>
      <c r="I160" s="180"/>
      <c r="J160" s="180"/>
      <c r="K160" s="180"/>
      <c r="L160" s="91"/>
      <c r="M160" s="90">
        <v>5</v>
      </c>
      <c r="N160" s="268"/>
      <c r="O160" s="268"/>
      <c r="P160" s="268"/>
      <c r="Q160" s="268"/>
      <c r="R160" s="268"/>
      <c r="S160" s="248"/>
      <c r="T160" s="174"/>
      <c r="U160" s="174"/>
      <c r="V160" s="246"/>
      <c r="W160" s="174"/>
      <c r="X160" s="174"/>
      <c r="Y160" s="174"/>
      <c r="Z160" s="174"/>
      <c r="AA160" s="174"/>
      <c r="AB160" s="174"/>
      <c r="AC160" s="174"/>
      <c r="AD160" s="243" t="s">
        <v>35</v>
      </c>
      <c r="AE160" s="244"/>
      <c r="AF160" s="244"/>
      <c r="AG160" s="244"/>
      <c r="AH160" s="249"/>
      <c r="AI160" s="250"/>
      <c r="AJ160" s="250"/>
      <c r="AK160" s="250"/>
      <c r="AL160" s="250"/>
      <c r="AM160" s="250"/>
      <c r="AN160" s="250"/>
      <c r="AO160" s="250"/>
      <c r="AP160" s="250"/>
      <c r="AQ160" s="250"/>
      <c r="AR160" s="250"/>
      <c r="AS160" s="288"/>
      <c r="AT160" s="281"/>
      <c r="AU160" s="57"/>
      <c r="AV160" s="57"/>
      <c r="AW160" s="34"/>
    </row>
    <row r="161" spans="1:49" s="1" customFormat="1" ht="15.75">
      <c r="A161" s="174"/>
      <c r="B161" s="174"/>
      <c r="C161" s="175"/>
      <c r="D161" s="176" t="s">
        <v>113</v>
      </c>
      <c r="E161" s="176"/>
      <c r="F161" s="176"/>
      <c r="G161" s="177"/>
      <c r="H161" s="177"/>
      <c r="I161" s="177"/>
      <c r="J161" s="177"/>
      <c r="K161" s="177"/>
      <c r="L161" s="89"/>
      <c r="M161" s="90">
        <v>8</v>
      </c>
      <c r="N161" s="268"/>
      <c r="O161" s="268"/>
      <c r="P161" s="268"/>
      <c r="Q161" s="268"/>
      <c r="R161" s="268"/>
      <c r="S161" s="240"/>
      <c r="T161" s="174"/>
      <c r="U161" s="174"/>
      <c r="V161" s="246"/>
      <c r="W161" s="174"/>
      <c r="X161" s="174"/>
      <c r="Y161" s="174"/>
      <c r="Z161" s="174"/>
      <c r="AA161" s="174"/>
      <c r="AB161" s="174"/>
      <c r="AC161" s="174"/>
      <c r="AD161" s="243" t="s">
        <v>36</v>
      </c>
      <c r="AE161" s="244"/>
      <c r="AF161" s="244"/>
      <c r="AG161" s="244"/>
      <c r="AH161" s="249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89"/>
      <c r="AT161" s="281"/>
      <c r="AU161" s="57"/>
      <c r="AV161" s="57"/>
      <c r="AW161" s="34"/>
    </row>
    <row r="162" spans="1:49" s="1" customFormat="1" ht="15.75">
      <c r="A162" s="174"/>
      <c r="B162" s="174"/>
      <c r="C162" s="175"/>
      <c r="D162" s="176" t="s">
        <v>114</v>
      </c>
      <c r="E162" s="176"/>
      <c r="F162" s="176"/>
      <c r="G162" s="177"/>
      <c r="H162" s="177"/>
      <c r="I162" s="177"/>
      <c r="J162" s="177"/>
      <c r="K162" s="177"/>
      <c r="L162" s="89"/>
      <c r="M162" s="90">
        <v>9</v>
      </c>
      <c r="N162" s="268"/>
      <c r="O162" s="268"/>
      <c r="P162" s="268"/>
      <c r="Q162" s="268"/>
      <c r="R162" s="268"/>
      <c r="S162" s="240"/>
      <c r="T162" s="174"/>
      <c r="U162" s="174"/>
      <c r="V162" s="246"/>
      <c r="W162" s="174"/>
      <c r="X162" s="174"/>
      <c r="Y162" s="174"/>
      <c r="Z162" s="174"/>
      <c r="AA162" s="174"/>
      <c r="AB162" s="174"/>
      <c r="AC162" s="174"/>
      <c r="AD162" s="243" t="s">
        <v>37</v>
      </c>
      <c r="AE162" s="244"/>
      <c r="AF162" s="244"/>
      <c r="AG162" s="244"/>
      <c r="AH162" s="249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90"/>
      <c r="AT162" s="282"/>
      <c r="AU162" s="56"/>
      <c r="AV162" s="56"/>
      <c r="AW162" s="34"/>
    </row>
    <row r="163" spans="1:49" s="1" customFormat="1" ht="15.75" thickBot="1">
      <c r="A163" s="174"/>
      <c r="B163" s="174"/>
      <c r="C163" s="181"/>
      <c r="D163" s="182"/>
      <c r="E163" s="182"/>
      <c r="F163" s="183"/>
      <c r="G163" s="184"/>
      <c r="H163" s="184"/>
      <c r="I163" s="184"/>
      <c r="J163" s="184"/>
      <c r="K163" s="184"/>
      <c r="L163" s="92"/>
      <c r="M163" s="93"/>
      <c r="N163" s="269"/>
      <c r="O163" s="269"/>
      <c r="P163" s="269"/>
      <c r="Q163" s="269"/>
      <c r="R163" s="269"/>
      <c r="S163" s="185"/>
      <c r="T163" s="174"/>
      <c r="U163" s="174"/>
      <c r="V163" s="246"/>
      <c r="W163" s="174"/>
      <c r="X163" s="174"/>
      <c r="Y163" s="174"/>
      <c r="Z163" s="174"/>
      <c r="AA163" s="174"/>
      <c r="AB163" s="174"/>
      <c r="AC163" s="174"/>
      <c r="AD163" s="243" t="s">
        <v>38</v>
      </c>
      <c r="AE163" s="244"/>
      <c r="AF163" s="244"/>
      <c r="AG163" s="244"/>
      <c r="AH163" s="249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90"/>
      <c r="AT163" s="282"/>
      <c r="AU163" s="56"/>
      <c r="AV163" s="56"/>
      <c r="AW163" s="34"/>
    </row>
    <row r="164" spans="1:49" s="1" customFormat="1" ht="15">
      <c r="A164" s="174"/>
      <c r="B164" s="174"/>
      <c r="C164" s="185"/>
      <c r="D164" s="185"/>
      <c r="E164" s="185"/>
      <c r="F164" s="186"/>
      <c r="G164" s="187"/>
      <c r="H164" s="187"/>
      <c r="I164" s="187"/>
      <c r="J164" s="187"/>
      <c r="K164" s="187"/>
      <c r="L164" s="94"/>
      <c r="M164" s="94"/>
      <c r="N164" s="269"/>
      <c r="O164" s="269"/>
      <c r="P164" s="269"/>
      <c r="Q164" s="269"/>
      <c r="R164" s="269"/>
      <c r="S164" s="185"/>
      <c r="T164" s="174"/>
      <c r="U164" s="174"/>
      <c r="V164" s="246"/>
      <c r="W164" s="174"/>
      <c r="X164" s="174"/>
      <c r="Y164" s="174"/>
      <c r="Z164" s="174"/>
      <c r="AA164" s="174"/>
      <c r="AB164" s="174"/>
      <c r="AC164" s="174"/>
      <c r="AD164" s="243" t="s">
        <v>39</v>
      </c>
      <c r="AE164" s="244"/>
      <c r="AF164" s="244"/>
      <c r="AG164" s="244"/>
      <c r="AH164" s="249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90"/>
      <c r="AT164" s="282"/>
      <c r="AU164" s="56"/>
      <c r="AV164" s="56"/>
      <c r="AW164" s="34"/>
    </row>
    <row r="165" spans="1:49" s="1" customFormat="1" ht="15">
      <c r="A165" s="174"/>
      <c r="B165" s="174"/>
      <c r="C165" s="185"/>
      <c r="D165" s="185"/>
      <c r="E165" s="185"/>
      <c r="F165" s="186"/>
      <c r="G165" s="187"/>
      <c r="H165" s="187"/>
      <c r="I165" s="187"/>
      <c r="J165" s="187"/>
      <c r="K165" s="187"/>
      <c r="L165" s="94"/>
      <c r="M165" s="94"/>
      <c r="N165" s="269"/>
      <c r="O165" s="269"/>
      <c r="P165" s="269"/>
      <c r="Q165" s="269"/>
      <c r="R165" s="269"/>
      <c r="S165" s="185"/>
      <c r="T165" s="174"/>
      <c r="U165" s="174"/>
      <c r="V165" s="246"/>
      <c r="W165" s="174"/>
      <c r="X165" s="174"/>
      <c r="Y165" s="174"/>
      <c r="Z165" s="174"/>
      <c r="AA165" s="174"/>
      <c r="AB165" s="174"/>
      <c r="AC165" s="174"/>
      <c r="AD165" s="243" t="s">
        <v>41</v>
      </c>
      <c r="AE165" s="244"/>
      <c r="AF165" s="244"/>
      <c r="AG165" s="244"/>
      <c r="AH165" s="249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90"/>
      <c r="AT165" s="282"/>
      <c r="AU165" s="56"/>
      <c r="AV165" s="56"/>
      <c r="AW165" s="34"/>
    </row>
    <row r="166" spans="1:49" s="1" customFormat="1" ht="15.75" thickBot="1">
      <c r="A166" s="174"/>
      <c r="B166" s="174"/>
      <c r="C166" s="185"/>
      <c r="D166" s="185"/>
      <c r="E166" s="185"/>
      <c r="F166" s="186"/>
      <c r="G166" s="187"/>
      <c r="H166" s="187"/>
      <c r="I166" s="187"/>
      <c r="J166" s="187"/>
      <c r="K166" s="187"/>
      <c r="L166" s="94"/>
      <c r="M166" s="94"/>
      <c r="N166" s="269"/>
      <c r="O166" s="269"/>
      <c r="P166" s="269"/>
      <c r="Q166" s="269"/>
      <c r="R166" s="269"/>
      <c r="S166" s="185"/>
      <c r="T166" s="174"/>
      <c r="U166" s="174"/>
      <c r="V166" s="246"/>
      <c r="W166" s="174"/>
      <c r="X166" s="174"/>
      <c r="Y166" s="174"/>
      <c r="Z166" s="174"/>
      <c r="AA166" s="174"/>
      <c r="AB166" s="174"/>
      <c r="AC166" s="174"/>
      <c r="AD166" s="253" t="s">
        <v>40</v>
      </c>
      <c r="AE166" s="254"/>
      <c r="AF166" s="254"/>
      <c r="AG166" s="254"/>
      <c r="AH166" s="255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91"/>
      <c r="AT166" s="283"/>
      <c r="AU166" s="58"/>
      <c r="AV166" s="58"/>
      <c r="AW166" s="34"/>
    </row>
    <row r="167" spans="1:49" s="1" customFormat="1" ht="15">
      <c r="A167" s="174"/>
      <c r="B167" s="174"/>
      <c r="C167" s="185"/>
      <c r="D167" s="185"/>
      <c r="E167" s="185"/>
      <c r="F167" s="186"/>
      <c r="G167" s="187"/>
      <c r="H167" s="187"/>
      <c r="I167" s="187"/>
      <c r="J167" s="187"/>
      <c r="K167" s="187"/>
      <c r="L167" s="94"/>
      <c r="M167" s="94"/>
      <c r="N167" s="269"/>
      <c r="O167" s="269"/>
      <c r="P167" s="269"/>
      <c r="Q167" s="269"/>
      <c r="R167" s="269"/>
      <c r="S167" s="185"/>
      <c r="T167" s="174"/>
      <c r="U167" s="174"/>
      <c r="V167" s="246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69"/>
      <c r="AT167" s="169"/>
      <c r="AW167" s="34"/>
    </row>
    <row r="168" spans="1:49" s="42" customFormat="1" ht="15.75">
      <c r="A168" s="188"/>
      <c r="B168" s="188"/>
      <c r="C168" s="188"/>
      <c r="D168" s="188"/>
      <c r="E168" s="188"/>
      <c r="F168" s="152"/>
      <c r="G168" s="168"/>
      <c r="H168" s="168"/>
      <c r="I168" s="168"/>
      <c r="J168" s="168"/>
      <c r="K168" s="168"/>
      <c r="L168" s="86"/>
      <c r="M168" s="86"/>
      <c r="N168" s="266"/>
      <c r="O168" s="266"/>
      <c r="P168" s="266"/>
      <c r="Q168" s="266"/>
      <c r="R168" s="266"/>
      <c r="S168" s="188"/>
      <c r="T168" s="188"/>
      <c r="U168" s="188"/>
      <c r="V168" s="257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61"/>
      <c r="AT168" s="161"/>
      <c r="AW168" s="34"/>
    </row>
    <row r="169" spans="12:13" ht="15">
      <c r="L169" s="8"/>
      <c r="M169" s="8"/>
    </row>
    <row r="170" spans="12:48" ht="15">
      <c r="L170" s="8"/>
      <c r="M170" s="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54"/>
      <c r="AV170" s="64"/>
    </row>
    <row r="171" spans="12:48" ht="15">
      <c r="L171" s="8"/>
      <c r="M171" s="8"/>
      <c r="AU171" s="5"/>
      <c r="AV171" s="5"/>
    </row>
    <row r="172" spans="1:48" ht="15">
      <c r="A172" s="191"/>
      <c r="F172" s="192"/>
      <c r="G172" s="193"/>
      <c r="H172" s="193"/>
      <c r="I172" s="193"/>
      <c r="L172" s="95"/>
      <c r="M172" s="95"/>
      <c r="AU172" s="5"/>
      <c r="AV172" s="65"/>
    </row>
    <row r="173" spans="1:48" ht="15">
      <c r="A173" s="191"/>
      <c r="F173" s="192"/>
      <c r="G173" s="194"/>
      <c r="L173" s="83"/>
      <c r="M173" s="96"/>
      <c r="N173" s="271"/>
      <c r="O173" s="272"/>
      <c r="P173" s="272"/>
      <c r="Q173" s="272"/>
      <c r="R173" s="272"/>
      <c r="AU173" s="5"/>
      <c r="AV173" s="65"/>
    </row>
    <row r="174" spans="1:48" ht="15">
      <c r="A174" s="191"/>
      <c r="F174" s="192"/>
      <c r="G174" s="194"/>
      <c r="L174" s="83"/>
      <c r="M174" s="96"/>
      <c r="N174" s="271"/>
      <c r="O174" s="272"/>
      <c r="P174" s="272"/>
      <c r="Q174" s="272"/>
      <c r="R174" s="272"/>
      <c r="AU174" s="5"/>
      <c r="AV174" s="65"/>
    </row>
    <row r="175" spans="1:48" ht="15">
      <c r="A175" s="191"/>
      <c r="F175" s="192"/>
      <c r="G175" s="194"/>
      <c r="L175" s="83"/>
      <c r="M175" s="96"/>
      <c r="N175" s="271"/>
      <c r="O175" s="272"/>
      <c r="P175" s="272"/>
      <c r="Q175" s="272"/>
      <c r="R175" s="272"/>
      <c r="AU175" s="5"/>
      <c r="AV175" s="65"/>
    </row>
    <row r="176" spans="1:48" ht="15">
      <c r="A176" s="191"/>
      <c r="F176" s="192"/>
      <c r="G176" s="194"/>
      <c r="L176" s="83"/>
      <c r="M176" s="96"/>
      <c r="N176" s="271"/>
      <c r="O176" s="272"/>
      <c r="P176" s="272"/>
      <c r="Q176" s="272"/>
      <c r="R176" s="272"/>
      <c r="AU176" s="5"/>
      <c r="AV176" s="65"/>
    </row>
    <row r="177" spans="1:48" ht="15">
      <c r="A177" s="191"/>
      <c r="F177" s="192"/>
      <c r="G177" s="194"/>
      <c r="L177" s="83"/>
      <c r="M177" s="96"/>
      <c r="N177" s="271"/>
      <c r="O177" s="272"/>
      <c r="P177" s="272"/>
      <c r="Q177" s="272"/>
      <c r="R177" s="272"/>
      <c r="AU177" s="5"/>
      <c r="AV177" s="65"/>
    </row>
    <row r="178" spans="1:48" ht="15">
      <c r="A178" s="191"/>
      <c r="F178" s="192"/>
      <c r="G178" s="194"/>
      <c r="L178" s="83"/>
      <c r="M178" s="96"/>
      <c r="N178" s="271"/>
      <c r="O178" s="272"/>
      <c r="P178" s="272"/>
      <c r="Q178" s="272"/>
      <c r="R178" s="272"/>
      <c r="AU178" s="5"/>
      <c r="AV178" s="65"/>
    </row>
    <row r="179" spans="1:48" ht="15">
      <c r="A179" s="191"/>
      <c r="F179" s="192"/>
      <c r="G179" s="194"/>
      <c r="L179" s="83"/>
      <c r="M179" s="96"/>
      <c r="N179" s="271"/>
      <c r="O179" s="272"/>
      <c r="P179" s="272"/>
      <c r="Q179" s="272"/>
      <c r="R179" s="272"/>
      <c r="AU179" s="5"/>
      <c r="AV179" s="65"/>
    </row>
    <row r="180" spans="1:48" ht="15">
      <c r="A180" s="191"/>
      <c r="F180" s="192"/>
      <c r="G180" s="194"/>
      <c r="L180" s="83"/>
      <c r="M180" s="96"/>
      <c r="N180" s="271"/>
      <c r="O180" s="272"/>
      <c r="P180" s="272"/>
      <c r="Q180" s="272"/>
      <c r="R180" s="272"/>
      <c r="AU180" s="5"/>
      <c r="AV180" s="65"/>
    </row>
    <row r="181" spans="1:48" ht="15">
      <c r="A181" s="191"/>
      <c r="F181" s="192"/>
      <c r="G181" s="194"/>
      <c r="L181" s="83"/>
      <c r="M181" s="96"/>
      <c r="N181" s="271"/>
      <c r="O181" s="272"/>
      <c r="P181" s="272"/>
      <c r="Q181" s="272"/>
      <c r="R181" s="272"/>
      <c r="AU181" s="5"/>
      <c r="AV181" s="5"/>
    </row>
    <row r="182" spans="12:48" ht="15">
      <c r="L182" s="8"/>
      <c r="M182" s="8"/>
      <c r="AU182" s="66"/>
      <c r="AV182" s="65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  <row r="620" spans="12:13" ht="15">
      <c r="L620" s="8"/>
      <c r="M620" s="8"/>
    </row>
    <row r="621" spans="12:13" ht="15">
      <c r="L621" s="8"/>
      <c r="M621" s="8"/>
    </row>
    <row r="622" spans="12:13" ht="15">
      <c r="L622" s="8"/>
      <c r="M622" s="8"/>
    </row>
    <row r="623" spans="12:13" ht="15">
      <c r="L623" s="8"/>
      <c r="M623" s="8"/>
    </row>
    <row r="624" spans="12:13" ht="15">
      <c r="L624" s="8"/>
      <c r="M624" s="8"/>
    </row>
    <row r="625" spans="12:13" ht="15">
      <c r="L625" s="8"/>
      <c r="M625" s="8"/>
    </row>
    <row r="626" spans="12:13" ht="15">
      <c r="L626" s="8"/>
      <c r="M626" s="8"/>
    </row>
    <row r="627" spans="12:13" ht="15">
      <c r="L627" s="8"/>
      <c r="M627" s="8"/>
    </row>
    <row r="628" spans="12:13" ht="15">
      <c r="L628" s="8"/>
      <c r="M628" s="8"/>
    </row>
    <row r="629" spans="12:13" ht="15">
      <c r="L629" s="8"/>
      <c r="M629" s="8"/>
    </row>
    <row r="630" spans="12:13" ht="15">
      <c r="L630" s="8"/>
      <c r="M630" s="8"/>
    </row>
    <row r="631" spans="12:13" ht="15">
      <c r="L631" s="8"/>
      <c r="M631" s="8"/>
    </row>
    <row r="632" spans="12:13" ht="15">
      <c r="L632" s="8"/>
      <c r="M632" s="8"/>
    </row>
    <row r="633" spans="12:13" ht="15">
      <c r="L633" s="8"/>
      <c r="M633" s="8"/>
    </row>
    <row r="634" spans="12:13" ht="15">
      <c r="L634" s="8"/>
      <c r="M634" s="8"/>
    </row>
    <row r="635" spans="12:13" ht="15">
      <c r="L635" s="8"/>
      <c r="M635" s="8"/>
    </row>
    <row r="636" spans="12:13" ht="15">
      <c r="L636" s="8"/>
      <c r="M636" s="8"/>
    </row>
    <row r="637" spans="12:13" ht="15">
      <c r="L637" s="8"/>
      <c r="M637" s="8"/>
    </row>
  </sheetData>
  <sheetProtection formatCells="0" formatColumns="0" formatRows="0" insertColumns="0" insertRows="0" insertHyperlinks="0" deleteColumns="0" deleteRows="0" sort="0" autoFilter="0" pivotTables="0"/>
  <conditionalFormatting sqref="AW11:AW68 AW69:BJ152 AX10:BJ68 BK10:CR152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printOptions gridLines="1"/>
  <pageMargins left="0.17" right="0.17" top="0.33" bottom="0.25" header="0.33" footer="0.17"/>
  <pageSetup horizontalDpi="600" verticalDpi="600" orientation="landscape" paperSize="17" scale="57" r:id="rId1"/>
  <headerFooter alignWithMargins="0">
    <oddFooter>&amp;L&amp;F&amp;C&amp;"Arial,Bold"page &amp;P of &amp;N&amp;R&amp;D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2009-10-20T18:29:03Z</cp:lastPrinted>
  <dcterms:created xsi:type="dcterms:W3CDTF">2001-10-24T18:11:20Z</dcterms:created>
  <dcterms:modified xsi:type="dcterms:W3CDTF">2009-10-20T18:29:16Z</dcterms:modified>
  <cp:category/>
  <cp:version/>
  <cp:contentType/>
  <cp:contentStatus/>
</cp:coreProperties>
</file>