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24120" windowHeight="1587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Estimate'!$A$1:$BT$57</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<sst xmlns="http://schemas.openxmlformats.org/spreadsheetml/2006/main" count="220" uniqueCount="176">
  <si>
    <t>Names of req'd skills if known</t>
  </si>
  <si>
    <t>Source Refurbishment</t>
  </si>
  <si>
    <t>PDR Prep PPL</t>
  </si>
  <si>
    <t>PDR Prep PU</t>
  </si>
  <si>
    <t>PDR Prep DOE</t>
  </si>
  <si>
    <t>FDR Prep PPL</t>
  </si>
  <si>
    <t>FDR Prep PU</t>
  </si>
  <si>
    <t>FDR Prep DOE</t>
  </si>
  <si>
    <t>FONDUCT PDR</t>
  </si>
  <si>
    <t>DP** SB/TB (HP Tech)</t>
  </si>
  <si>
    <t>R*** RM (Researcher)</t>
  </si>
  <si>
    <t>Preliminary Design</t>
  </si>
  <si>
    <t>CONDUCT PDR</t>
  </si>
  <si>
    <t>Final Design</t>
  </si>
  <si>
    <t>Fab/Assembly</t>
  </si>
  <si>
    <t>Procurement</t>
  </si>
  <si>
    <t>Prep Requisition and procurement package</t>
  </si>
  <si>
    <t>SUBMIT REQ TO PROCUREMENT</t>
  </si>
  <si>
    <t>AWARD</t>
  </si>
  <si>
    <t>Fabricate or delivery</t>
  </si>
  <si>
    <t>Item 1:</t>
  </si>
  <si>
    <t>TOTAL Preliminary Cost Estimate ($k)=</t>
  </si>
  <si>
    <t>Low ($K)</t>
  </si>
  <si>
    <t>High ($K)</t>
  </si>
  <si>
    <t>Low (weeks)</t>
  </si>
  <si>
    <t>High (Weeks)</t>
  </si>
  <si>
    <t>(1)</t>
  </si>
  <si>
    <t>(2)</t>
  </si>
  <si>
    <t>(3)</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</si>
  <si>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</si>
  <si>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</si>
  <si>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</si>
  <si>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</si>
  <si>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</si>
  <si>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</si>
  <si>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</si>
  <si>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</si>
  <si>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</si>
  <si>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</si>
  <si>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</si>
  <si>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</si>
  <si>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</si>
  <si>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</si>
  <si>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</si>
  <si>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</si>
  <si>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</si>
  <si>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</si>
  <si>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</si>
  <si>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</si>
  <si>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</si>
  <si>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</si>
  <si>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</si>
  <si>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</si>
  <si>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</si>
  <si>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</si>
  <si>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</si>
  <si>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</si>
  <si>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</si>
  <si>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</si>
  <si>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</si>
  <si>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</si>
  <si>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</si>
  <si>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</si>
  <si>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</si>
  <si>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</si>
  <si>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</si>
  <si>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</si>
  <si>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</si>
  <si>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</si>
  <si>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</si>
  <si>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</si>
  <si>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</si>
  <si>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</si>
  <si>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</si>
  <si>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</si>
  <si>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</si>
  <si>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</si>
  <si>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</si>
  <si>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</si>
  <si>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</si>
  <si>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</si>
  <si>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</si>
  <si>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</si>
  <si>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</si>
  <si>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</si>
  <si>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</si>
  <si>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</si>
  <si>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</si>
  <si>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</si>
  <si>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</si>
  <si>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</si>
  <si>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</si>
  <si>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</si>
  <si>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</si>
  <si>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</si>
  <si>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Job Manager</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</si>
  <si>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</si>
  <si>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</si>
  <si>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</si>
  <si>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</si>
  <si>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</si>
  <si>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</si>
  <si>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</si>
  <si>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</si>
  <si>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</si>
  <si>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</si>
  <si>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</si>
  <si>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</si>
  <si>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</si>
  <si>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</si>
  <si>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</si>
  <si>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</si>
  <si>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</si>
  <si>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</si>
  <si>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</si>
  <si>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</si>
  <si>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</si>
  <si>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</si>
  <si>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</si>
  <si>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</si>
  <si>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</si>
  <si>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</si>
  <si>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</si>
  <si>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Refurbish Source A</t>
  </si>
  <si>
    <t>Refurbish Source B</t>
  </si>
  <si>
    <t>Refurbish Source c</t>
  </si>
  <si>
    <t>Water Hose and Fittings</t>
  </si>
  <si>
    <t>Filament Chucks</t>
  </si>
  <si>
    <t>O-rings</t>
  </si>
  <si>
    <t>Total</t>
  </si>
  <si>
    <t>MOV's</t>
  </si>
  <si>
    <t>X</t>
  </si>
  <si>
    <t>Refurbish Spare</t>
  </si>
  <si>
    <t>cropper,bush,hynes,palmer,sabo</t>
  </si>
  <si>
    <t>cropper</t>
  </si>
  <si>
    <t>Tubing fittings</t>
  </si>
  <si>
    <t>past purchase</t>
  </si>
  <si>
    <t>Mylar gaskets</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</si>
  <si>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</si>
  <si>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</si>
  <si>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</si>
  <si>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</si>
  <si>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</si>
  <si>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</si>
  <si>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</si>
  <si>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</si>
  <si>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</si>
  <si>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</si>
  <si>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</si>
  <si>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</si>
  <si>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</si>
  <si>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</si>
  <si>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</si>
  <si>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</si>
  <si>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</si>
  <si>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</si>
  <si>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</si>
  <si>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</si>
  <si>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</si>
  <si>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</si>
  <si>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</si>
  <si>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</si>
  <si>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Build Probe tips (10 Long, 20 short)</t>
  </si>
  <si>
    <t>Stainless Steel tubing</t>
  </si>
  <si>
    <t>Alumina tube</t>
  </si>
  <si>
    <t>Molybdenum rod</t>
  </si>
  <si>
    <t xml:space="preserve">brase </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</si>
  <si>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</si>
  <si>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</si>
  <si>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</si>
  <si>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</si>
  <si>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</si>
  <si>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details, procedures, etc. still need much development and</t>
  </si>
  <si>
    <t>evolution of requirements beyond estimate basis is likely and</t>
  </si>
  <si>
    <t>expected.</t>
  </si>
  <si>
    <t xml:space="preserve">This scope includes the activities to  refurbish three neutral beam ion sources for BL2 just as we currently do for the installed BL1. The refurbishment tasks will follow established procedures that have been utilized for both TFTR and NSTX.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</si>
</sst>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77">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99">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3"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1" fillId="2" borderId="10" xfId="0" applyFont="1" applyFill="1" applyBorder="1" applyAlignment="1">
      <alignment horizontal="center" wrapText="1"/>
    </xf>
    <xf numFmtId="0" fontId="33" fillId="2" borderId="0" xfId="0" applyFont="1" applyFill="1" applyAlignment="1">
      <alignment/>
    </xf>
    <xf numFmtId="0" fontId="57"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7" fillId="2" borderId="9" xfId="0" applyFont="1" applyFill="1" applyBorder="1" applyAlignment="1">
      <alignment/>
    </xf>
    <xf numFmtId="0" fontId="38" fillId="2" borderId="2" xfId="0" applyFont="1" applyFill="1" applyBorder="1" applyAlignment="1">
      <alignment horizontal="center"/>
    </xf>
    <xf numFmtId="0" fontId="37" fillId="2" borderId="0" xfId="0" applyFont="1" applyFill="1" applyBorder="1" applyAlignment="1">
      <alignment/>
    </xf>
    <xf numFmtId="0" fontId="39" fillId="2" borderId="4" xfId="0" applyFont="1" applyFill="1" applyBorder="1" applyAlignment="1">
      <alignment horizontal="center"/>
    </xf>
    <xf numFmtId="0" fontId="37"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3" fillId="2" borderId="1" xfId="0" applyFont="1" applyFill="1" applyBorder="1" applyAlignment="1">
      <alignment horizontal="centerContinuous"/>
    </xf>
    <xf numFmtId="0" fontId="63"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68"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7"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7"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0"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1" fillId="4" borderId="9" xfId="0" applyFont="1" applyFill="1" applyBorder="1" applyAlignment="1" applyProtection="1">
      <alignment horizontal="centerContinuous"/>
      <protection locked="0"/>
    </xf>
    <xf numFmtId="0" fontId="49"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4" fillId="4" borderId="0" xfId="0" applyFont="1" applyFill="1" applyBorder="1" applyAlignment="1" applyProtection="1">
      <alignment horizontal="centerContinuous"/>
      <protection locked="0"/>
    </xf>
    <xf numFmtId="0" fontId="64" fillId="4" borderId="4" xfId="0" applyFont="1" applyFill="1" applyBorder="1" applyAlignment="1" applyProtection="1">
      <alignment horizontal="centerContinuous"/>
      <protection locked="0"/>
    </xf>
    <xf numFmtId="0" fontId="64" fillId="4" borderId="11" xfId="0" applyFont="1" applyFill="1" applyBorder="1" applyAlignment="1" applyProtection="1">
      <alignment horizontal="centerContinuous"/>
      <protection locked="0"/>
    </xf>
    <xf numFmtId="0" fontId="65" fillId="4" borderId="13" xfId="0" applyFont="1" applyFill="1" applyBorder="1" applyAlignment="1" applyProtection="1">
      <alignment horizontal="centerContinuous" wrapText="1"/>
      <protection locked="0"/>
    </xf>
    <xf numFmtId="0" fontId="65" fillId="4" borderId="11" xfId="0" applyFont="1" applyFill="1" applyBorder="1" applyAlignment="1" applyProtection="1">
      <alignment horizontal="centerContinuous" wrapText="1"/>
      <protection locked="0"/>
    </xf>
    <xf numFmtId="0" fontId="65"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3" fillId="4" borderId="8" xfId="0" applyFont="1" applyFill="1" applyBorder="1" applyAlignment="1" applyProtection="1">
      <alignment horizontal="center" wrapText="1"/>
      <protection locked="0"/>
    </xf>
    <xf numFmtId="0" fontId="51" fillId="4" borderId="14" xfId="0" applyFont="1" applyFill="1" applyBorder="1" applyAlignment="1" applyProtection="1">
      <alignment horizontal="centerContinuous" wrapText="1"/>
      <protection locked="0"/>
    </xf>
    <xf numFmtId="0" fontId="51" fillId="4" borderId="7" xfId="0" applyFont="1" applyFill="1" applyBorder="1" applyAlignment="1" applyProtection="1">
      <alignment horizontal="centerContinuous" wrapText="1"/>
      <protection locked="0"/>
    </xf>
    <xf numFmtId="0" fontId="43"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4" fillId="2" borderId="0" xfId="0" applyFont="1" applyFill="1" applyAlignment="1" applyProtection="1">
      <alignment/>
      <protection locked="0"/>
    </xf>
    <xf numFmtId="0" fontId="50"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0" fillId="0" borderId="0" xfId="15" applyNumberFormat="1" applyFont="1" applyAlignment="1" applyProtection="1">
      <alignment/>
      <protection locked="0"/>
    </xf>
    <xf numFmtId="184" fontId="52"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2" fillId="0" borderId="0" xfId="0" applyFont="1" applyFill="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16" fillId="0" borderId="0" xfId="0" applyFont="1" applyAlignment="1" applyProtection="1">
      <alignment/>
      <protection locked="0"/>
    </xf>
    <xf numFmtId="0" fontId="42" fillId="0" borderId="0" xfId="0" applyFont="1" applyAlignment="1" applyProtection="1">
      <alignment/>
      <protection locked="0"/>
    </xf>
    <xf numFmtId="0" fontId="50" fillId="0" borderId="0" xfId="0" applyFont="1" applyFill="1" applyAlignment="1" applyProtection="1">
      <alignment/>
      <protection locked="0"/>
    </xf>
    <xf numFmtId="0" fontId="42"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2" fillId="5" borderId="0" xfId="0" applyFont="1" applyFill="1" applyAlignment="1" applyProtection="1">
      <alignment horizontal="center"/>
      <protection locked="0"/>
    </xf>
    <xf numFmtId="0" fontId="51"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2" fillId="6" borderId="12" xfId="0" applyNumberFormat="1" applyFont="1" applyFill="1" applyBorder="1" applyAlignment="1" applyProtection="1">
      <alignment/>
      <protection locked="0"/>
    </xf>
    <xf numFmtId="166" fontId="53"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4"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 xfId="0" applyFont="1" applyBorder="1" applyAlignment="1" applyProtection="1" quotePrefix="1">
      <alignment/>
      <protection locked="0"/>
    </xf>
    <xf numFmtId="0" fontId="37" fillId="0" borderId="9" xfId="0" applyFont="1" applyFill="1" applyBorder="1" applyAlignment="1" applyProtection="1">
      <alignment/>
      <protection locked="0"/>
    </xf>
    <xf numFmtId="0" fontId="37" fillId="0" borderId="9" xfId="0" applyFont="1" applyBorder="1" applyAlignment="1" applyProtection="1">
      <alignment/>
      <protection locked="0"/>
    </xf>
    <xf numFmtId="0" fontId="46" fillId="0" borderId="9" xfId="0" applyFont="1" applyFill="1" applyBorder="1" applyAlignment="1" applyProtection="1">
      <alignment/>
      <protection locked="0"/>
    </xf>
    <xf numFmtId="0" fontId="2" fillId="0" borderId="0" xfId="0" applyFont="1" applyAlignment="1" applyProtection="1">
      <alignment/>
      <protection locked="0"/>
    </xf>
    <xf numFmtId="0" fontId="36" fillId="0" borderId="3" xfId="0" applyFont="1" applyBorder="1" applyAlignment="1" applyProtection="1">
      <alignment/>
      <protection locked="0"/>
    </xf>
    <xf numFmtId="0" fontId="37" fillId="0" borderId="0" xfId="0" applyFont="1" applyBorder="1" applyAlignment="1" applyProtection="1">
      <alignment/>
      <protection locked="0"/>
    </xf>
    <xf numFmtId="0" fontId="46" fillId="0" borderId="0" xfId="0" applyFont="1" applyFill="1" applyBorder="1" applyAlignment="1" applyProtection="1">
      <alignment/>
      <protection locked="0"/>
    </xf>
    <xf numFmtId="0" fontId="36" fillId="0" borderId="3" xfId="0" applyFont="1" applyBorder="1" applyAlignment="1" applyProtection="1">
      <alignment/>
      <protection locked="0"/>
    </xf>
    <xf numFmtId="0" fontId="37" fillId="0" borderId="0" xfId="0" applyFont="1" applyBorder="1" applyAlignment="1" applyProtection="1">
      <alignment/>
      <protection locked="0"/>
    </xf>
    <xf numFmtId="0" fontId="46"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5" fillId="0" borderId="8" xfId="0" applyFont="1" applyBorder="1" applyAlignment="1" applyProtection="1">
      <alignment/>
      <protection locked="0"/>
    </xf>
    <xf numFmtId="0" fontId="55"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5" fillId="0" borderId="0" xfId="0" applyFont="1" applyBorder="1" applyAlignment="1" applyProtection="1">
      <alignment/>
      <protection locked="0"/>
    </xf>
    <xf numFmtId="0" fontId="55" fillId="0" borderId="0" xfId="0" applyFont="1" applyFill="1" applyBorder="1" applyAlignment="1" applyProtection="1">
      <alignment/>
      <protection locked="0"/>
    </xf>
    <xf numFmtId="0" fontId="20" fillId="0" borderId="0" xfId="0" applyFont="1" applyAlignment="1" applyProtection="1">
      <alignment/>
      <protection locked="0"/>
    </xf>
    <xf numFmtId="0" fontId="40" fillId="0" borderId="0" xfId="0" applyFont="1" applyAlignment="1" applyProtection="1">
      <alignment/>
      <protection locked="0"/>
    </xf>
    <xf numFmtId="0" fontId="56" fillId="0" borderId="0" xfId="0" applyFont="1" applyFill="1" applyAlignment="1" applyProtection="1">
      <alignment/>
      <protection locked="0"/>
    </xf>
    <xf numFmtId="0" fontId="0" fillId="0" borderId="0" xfId="0" applyAlignment="1" applyProtection="1">
      <alignment horizontal="left"/>
      <protection locked="0"/>
    </xf>
    <xf numFmtId="0" fontId="40" fillId="0" borderId="0" xfId="0" applyFont="1" applyAlignment="1" applyProtection="1">
      <alignment horizontal="left"/>
      <protection locked="0"/>
    </xf>
    <xf numFmtId="0" fontId="56" fillId="0" borderId="0" xfId="0" applyFont="1" applyFill="1" applyAlignment="1" applyProtection="1">
      <alignment horizontal="left" wrapText="1"/>
      <protection locked="0"/>
    </xf>
    <xf numFmtId="0" fontId="56"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6" fillId="4" borderId="16" xfId="0" applyNumberFormat="1" applyFont="1" applyFill="1" applyBorder="1" applyAlignment="1" applyProtection="1">
      <alignment horizontal="centerContinuous"/>
      <protection locked="0"/>
    </xf>
    <xf numFmtId="166" fontId="66" fillId="4" borderId="11" xfId="0" applyNumberFormat="1"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6"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0"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58" fillId="4" borderId="17" xfId="0" applyNumberFormat="1" applyFont="1" applyFill="1" applyBorder="1" applyAlignment="1" applyProtection="1">
      <alignment textRotation="90" wrapText="1"/>
      <protection locked="0"/>
    </xf>
    <xf numFmtId="166" fontId="58" fillId="4" borderId="18" xfId="0" applyNumberFormat="1" applyFont="1" applyFill="1" applyBorder="1" applyAlignment="1" applyProtection="1">
      <alignment textRotation="90" wrapText="1"/>
      <protection locked="0"/>
    </xf>
    <xf numFmtId="166" fontId="58" fillId="4" borderId="19" xfId="0" applyNumberFormat="1" applyFont="1" applyFill="1" applyBorder="1" applyAlignment="1" applyProtection="1">
      <alignment textRotation="90" wrapText="1"/>
      <protection locked="0"/>
    </xf>
    <xf numFmtId="0" fontId="59" fillId="4" borderId="17" xfId="0" applyFont="1" applyFill="1" applyBorder="1" applyAlignment="1" applyProtection="1">
      <alignment textRotation="90" wrapText="1"/>
      <protection locked="0"/>
    </xf>
    <xf numFmtId="0" fontId="59" fillId="4" borderId="18" xfId="0" applyFont="1" applyFill="1" applyBorder="1" applyAlignment="1" applyProtection="1">
      <alignment textRotation="90" wrapText="1"/>
      <protection locked="0"/>
    </xf>
    <xf numFmtId="0" fontId="59" fillId="4" borderId="20" xfId="0" applyFont="1" applyFill="1" applyBorder="1" applyAlignment="1" applyProtection="1">
      <alignment textRotation="90" wrapText="1"/>
      <protection locked="0"/>
    </xf>
    <xf numFmtId="0" fontId="33" fillId="3" borderId="0" xfId="0" applyFont="1" applyFill="1" applyAlignment="1" applyProtection="1">
      <alignment/>
      <protection locked="0"/>
    </xf>
    <xf numFmtId="0" fontId="67"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2" fillId="4" borderId="0" xfId="0" applyNumberFormat="1" applyFont="1" applyFill="1" applyAlignment="1" applyProtection="1">
      <alignment/>
      <protection locked="0"/>
    </xf>
    <xf numFmtId="184" fontId="31" fillId="4" borderId="0" xfId="15" applyNumberFormat="1" applyFont="1" applyFill="1" applyAlignment="1" applyProtection="1">
      <alignment/>
      <protection locked="0"/>
    </xf>
    <xf numFmtId="166" fontId="60" fillId="0" borderId="0" xfId="0" applyNumberFormat="1" applyFont="1" applyFill="1" applyAlignment="1" applyProtection="1">
      <alignment/>
      <protection locked="0"/>
    </xf>
    <xf numFmtId="166" fontId="60" fillId="0" borderId="0" xfId="0" applyNumberFormat="1" applyFont="1" applyFill="1" applyAlignment="1" applyProtection="1">
      <alignment horizontal="left"/>
      <protection locked="0"/>
    </xf>
    <xf numFmtId="0" fontId="60" fillId="0" borderId="0" xfId="0" applyFont="1" applyFill="1" applyAlignment="1" applyProtection="1">
      <alignment/>
      <protection locked="0"/>
    </xf>
    <xf numFmtId="166" fontId="60"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6"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38" fillId="5" borderId="0" xfId="0" applyFont="1" applyFill="1" applyBorder="1" applyAlignment="1">
      <alignment horizontal="center"/>
    </xf>
    <xf numFmtId="0" fontId="39"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69" fillId="7" borderId="0" xfId="15" applyFont="1" applyFill="1" applyAlignment="1" applyProtection="1">
      <alignment/>
      <protection locked="0"/>
    </xf>
    <xf numFmtId="0" fontId="69" fillId="7" borderId="0" xfId="0" applyFont="1" applyFill="1" applyAlignment="1" applyProtection="1">
      <alignment/>
      <protection locked="0"/>
    </xf>
    <xf numFmtId="167" fontId="60" fillId="0" borderId="0" xfId="0" applyNumberFormat="1" applyFont="1" applyFill="1" applyAlignment="1">
      <alignment horizontal="center"/>
    </xf>
    <xf numFmtId="0" fontId="59"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1"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0"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0"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1" fillId="0" borderId="16" xfId="0" applyFont="1" applyBorder="1" applyAlignment="1">
      <alignment horizontal="centerContinuous"/>
    </xf>
    <xf numFmtId="0" fontId="71" fillId="0" borderId="11" xfId="0" applyFont="1" applyBorder="1" applyAlignment="1">
      <alignment horizontal="centerContinuous"/>
    </xf>
    <xf numFmtId="0" fontId="72" fillId="0" borderId="11" xfId="0" applyFont="1" applyBorder="1" applyAlignment="1">
      <alignment horizontal="centerContinuous"/>
    </xf>
    <xf numFmtId="0" fontId="72" fillId="0" borderId="12" xfId="0" applyFont="1" applyBorder="1" applyAlignment="1">
      <alignment horizontal="centerContinuous"/>
    </xf>
    <xf numFmtId="0" fontId="71" fillId="2" borderId="16" xfId="0" applyFont="1" applyFill="1" applyBorder="1" applyAlignment="1">
      <alignment horizontal="centerContinuous"/>
    </xf>
    <xf numFmtId="0" fontId="71" fillId="2" borderId="11" xfId="0" applyFont="1" applyFill="1" applyBorder="1" applyAlignment="1">
      <alignment horizontal="centerContinuous"/>
    </xf>
    <xf numFmtId="0" fontId="71" fillId="2" borderId="12" xfId="0" applyFont="1" applyFill="1" applyBorder="1" applyAlignment="1">
      <alignment horizontal="centerContinuous"/>
    </xf>
    <xf numFmtId="0" fontId="72" fillId="2" borderId="11" xfId="0" applyFont="1" applyFill="1" applyBorder="1" applyAlignment="1">
      <alignment horizontal="centerContinuous"/>
    </xf>
    <xf numFmtId="0" fontId="72" fillId="2" borderId="12" xfId="0" applyFont="1" applyFill="1" applyBorder="1" applyAlignment="1">
      <alignment horizontal="centerContinuous"/>
    </xf>
    <xf numFmtId="0" fontId="70" fillId="9" borderId="22" xfId="0" applyFont="1" applyFill="1" applyBorder="1" applyAlignment="1" applyProtection="1">
      <alignment textRotation="90" wrapText="1"/>
      <protection locked="0"/>
    </xf>
    <xf numFmtId="0" fontId="67" fillId="9" borderId="15" xfId="0" applyFont="1" applyFill="1" applyBorder="1" applyAlignment="1" applyProtection="1">
      <alignment/>
      <protection locked="0"/>
    </xf>
    <xf numFmtId="0" fontId="70"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4" fillId="9" borderId="23" xfId="0" applyFont="1" applyFill="1" applyBorder="1" applyAlignment="1" applyProtection="1" quotePrefix="1">
      <alignment horizontal="centerContinuous"/>
      <protection locked="0"/>
    </xf>
    <xf numFmtId="0" fontId="34" fillId="10" borderId="23" xfId="0" applyFont="1" applyFill="1" applyBorder="1" applyAlignment="1" applyProtection="1" quotePrefix="1">
      <alignment/>
      <protection locked="0"/>
    </xf>
    <xf numFmtId="0" fontId="48" fillId="2" borderId="0" xfId="0" applyFont="1" applyFill="1" applyAlignment="1" applyProtection="1">
      <alignment/>
      <protection locked="0"/>
    </xf>
    <xf numFmtId="0" fontId="66"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4"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5"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6" fillId="0" borderId="0" xfId="18" applyFont="1" applyFill="1" applyBorder="1" applyAlignment="1">
      <alignment horizontal="right" vertical="top"/>
    </xf>
    <xf numFmtId="0" fontId="75"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5"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6"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1" fontId="0" fillId="0" borderId="0" xfId="0" applyNumberFormat="1" applyFont="1" applyFill="1" applyBorder="1" applyAlignment="1">
      <alignment vertical="top"/>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3"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B16" sqref="B16"/>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138</v>
      </c>
      <c r="B1" s="17"/>
    </row>
    <row r="2" spans="1:2" ht="20.25">
      <c r="A2" s="19"/>
      <c r="B2" s="20"/>
    </row>
    <row r="3" spans="1:5" s="30" customFormat="1" ht="18">
      <c r="A3" s="72" t="s">
        <v>82</v>
      </c>
      <c r="B3" s="21">
        <v>1180</v>
      </c>
      <c r="C3" s="9"/>
      <c r="E3" s="9"/>
    </row>
    <row r="4" spans="1:5" s="30" customFormat="1" ht="18">
      <c r="A4" s="72" t="s">
        <v>106</v>
      </c>
      <c r="B4" s="21">
        <v>2420</v>
      </c>
      <c r="C4" s="9"/>
      <c r="E4" s="9"/>
    </row>
    <row r="5" spans="1:5" s="30" customFormat="1" ht="18">
      <c r="A5" s="72" t="s">
        <v>107</v>
      </c>
      <c r="B5" s="21" t="s">
        <v>1</v>
      </c>
      <c r="C5" s="9"/>
      <c r="E5" s="9"/>
    </row>
    <row r="6" spans="1:5" s="30" customFormat="1" ht="18">
      <c r="A6" s="72" t="s">
        <v>108</v>
      </c>
      <c r="B6" s="21" t="s">
        <v>95</v>
      </c>
      <c r="C6" s="9"/>
      <c r="E6" s="9"/>
    </row>
    <row r="7" spans="1:5" s="30" customFormat="1" ht="15.75">
      <c r="A7" s="52"/>
      <c r="B7" s="21"/>
      <c r="C7" s="9"/>
      <c r="E7" s="9"/>
    </row>
    <row r="8" spans="1:2" ht="12.75">
      <c r="A8" s="19"/>
      <c r="B8" s="22"/>
    </row>
    <row r="9" spans="1:2" ht="12.75">
      <c r="A9" s="19" t="s">
        <v>36</v>
      </c>
      <c r="B9" s="22"/>
    </row>
    <row r="10" spans="1:6" ht="131.25" customHeight="1">
      <c r="A10" s="19"/>
      <c r="B10" s="41" t="s">
        <v>175</v>
      </c>
      <c r="C10" s="23"/>
      <c r="D10" s="23"/>
      <c r="E10" s="23"/>
      <c r="F10" s="23"/>
    </row>
    <row r="11" spans="1:2" ht="12.75">
      <c r="A11" s="19"/>
      <c r="B11" s="22"/>
    </row>
    <row r="12" spans="1:2" ht="12.75">
      <c r="A12" s="19" t="s">
        <v>46</v>
      </c>
      <c r="B12" s="100" t="s">
        <v>85</v>
      </c>
    </row>
    <row r="13" spans="1:2" ht="12.75">
      <c r="A13" s="19"/>
      <c r="B13" s="100"/>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47</v>
      </c>
      <c r="B19" s="22"/>
    </row>
    <row r="20" spans="1:2" ht="12.75">
      <c r="A20" s="19"/>
      <c r="B20" s="24" t="s">
        <v>68</v>
      </c>
    </row>
    <row r="21" spans="1:2" ht="12.75">
      <c r="A21" s="19"/>
      <c r="B21" s="24" t="s">
        <v>67</v>
      </c>
    </row>
    <row r="22" spans="1:2" ht="12.75">
      <c r="A22" s="19"/>
      <c r="B22" s="25"/>
    </row>
    <row r="23" spans="1:2" ht="12.75">
      <c r="A23" s="19"/>
      <c r="B23" s="25"/>
    </row>
    <row r="24" spans="1:2" ht="12.75">
      <c r="A24" s="19"/>
      <c r="B24" s="24" t="s">
        <v>68</v>
      </c>
    </row>
    <row r="25" spans="1:2" ht="12.75">
      <c r="A25" s="19"/>
      <c r="B25" s="24" t="s">
        <v>69</v>
      </c>
    </row>
    <row r="26" spans="1:2" ht="12.75">
      <c r="A26" s="19"/>
      <c r="B26" s="25"/>
    </row>
    <row r="27" spans="1:2" ht="12.75">
      <c r="A27" s="19"/>
      <c r="B27" s="25"/>
    </row>
    <row r="28" spans="1:5" ht="12.75">
      <c r="A28" s="19"/>
      <c r="B28" s="24" t="s">
        <v>71</v>
      </c>
      <c r="E28" s="40" t="s">
        <v>45</v>
      </c>
    </row>
    <row r="29" spans="1:2" ht="12.75">
      <c r="A29" s="19"/>
      <c r="B29" s="24" t="s">
        <v>70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528"/>
  <sheetViews>
    <sheetView zoomScale="125" zoomScaleNormal="125" workbookViewId="0" topLeftCell="E6">
      <pane ySplit="5220" topLeftCell="BM24" activePane="bottomLeft" state="split"/>
      <selection pane="topLeft" activeCell="B6" sqref="B6"/>
      <selection pane="bottomLeft" activeCell="B6" sqref="B6"/>
    </sheetView>
  </sheetViews>
  <sheetFormatPr defaultColWidth="9.140625" defaultRowHeight="12.75"/>
  <cols>
    <col min="1" max="1" width="7.00390625" style="101" customWidth="1"/>
    <col min="2" max="2" width="6.421875" style="101" customWidth="1"/>
    <col min="3" max="3" width="2.421875" style="101" customWidth="1"/>
    <col min="4" max="4" width="34.7109375" style="101" customWidth="1"/>
    <col min="5" max="5" width="10.8515625" style="101" customWidth="1"/>
    <col min="6" max="6" width="8.7109375" style="184" customWidth="1"/>
    <col min="7" max="10" width="4.8515625" style="185" customWidth="1"/>
    <col min="11" max="11" width="11.421875" style="185" customWidth="1"/>
    <col min="12" max="12" width="11.140625" style="0" customWidth="1"/>
    <col min="13" max="13" width="11.7109375" style="0" customWidth="1"/>
    <col min="14" max="18" width="0.85546875" style="265" customWidth="1"/>
    <col min="19" max="19" width="4.140625" style="101" customWidth="1"/>
    <col min="20" max="24" width="4.00390625" style="190" customWidth="1"/>
    <col min="25" max="28" width="4.00390625" style="101" customWidth="1"/>
    <col min="29" max="29" width="3.7109375" style="101" customWidth="1"/>
    <col min="30" max="30" width="4.00390625" style="101" customWidth="1"/>
    <col min="31" max="31" width="4.8515625" style="101" customWidth="1"/>
    <col min="32" max="32" width="5.28125" style="101" customWidth="1"/>
    <col min="33" max="33" width="5.00390625" style="101" customWidth="1"/>
    <col min="34" max="41" width="4.00390625" style="101" customWidth="1"/>
    <col min="42" max="44" width="6.28125" style="101" customWidth="1"/>
    <col min="45" max="46" width="5.00390625" style="272" customWidth="1"/>
    <col min="47" max="47" width="11.421875" style="0" customWidth="1"/>
    <col min="48" max="48" width="10.421875" style="0" customWidth="1"/>
    <col min="49" max="70" width="3.421875" style="0" customWidth="1"/>
    <col min="71" max="96" width="3.7109375" style="0" customWidth="1"/>
    <col min="97" max="16384" width="8.8515625" style="0" customWidth="1"/>
  </cols>
  <sheetData>
    <row r="1" spans="2:37" ht="65.25" customHeight="1">
      <c r="B1" s="102" t="str">
        <f>+'Tab A Description'!A3</f>
        <v>Cost Center:</v>
      </c>
      <c r="C1" s="102"/>
      <c r="D1" s="102"/>
      <c r="E1" s="102">
        <f>+'Tab A Description'!B3</f>
        <v>1180</v>
      </c>
      <c r="F1" s="103"/>
      <c r="G1" s="104"/>
      <c r="H1" s="104"/>
      <c r="I1" s="104"/>
      <c r="J1" s="104"/>
      <c r="K1" s="104"/>
      <c r="L1" s="60"/>
      <c r="M1" s="60"/>
      <c r="N1" s="254"/>
      <c r="O1" s="254"/>
      <c r="P1" s="254"/>
      <c r="Q1" s="254"/>
      <c r="R1" s="254"/>
      <c r="S1" s="102"/>
      <c r="T1"/>
      <c r="U1"/>
      <c r="V1"/>
      <c r="W1"/>
      <c r="X1"/>
      <c r="Y1"/>
      <c r="Z1"/>
      <c r="AA1"/>
      <c r="AB1"/>
      <c r="AC1"/>
      <c r="AD1"/>
      <c r="AE1"/>
      <c r="AF1"/>
      <c r="AG1"/>
      <c r="AH1"/>
      <c r="AI1"/>
      <c r="AJ1"/>
      <c r="AK1"/>
    </row>
    <row r="2" spans="1:46" s="32" customFormat="1" ht="17.25" customHeight="1">
      <c r="A2" s="105"/>
      <c r="B2" s="102" t="str">
        <f>+'Tab A Description'!A4</f>
        <v>Job Number:</v>
      </c>
      <c r="C2" s="106"/>
      <c r="D2" s="106"/>
      <c r="E2" s="102">
        <f>+'Tab A Description'!B4</f>
        <v>2420</v>
      </c>
      <c r="F2" s="107"/>
      <c r="G2" s="108"/>
      <c r="H2" s="108"/>
      <c r="I2" s="108"/>
      <c r="J2" s="108"/>
      <c r="K2" s="108"/>
      <c r="L2" s="61"/>
      <c r="M2" s="61"/>
      <c r="N2" s="255"/>
      <c r="O2" s="255"/>
      <c r="P2" s="255"/>
      <c r="Q2" s="255"/>
      <c r="R2" s="255"/>
      <c r="S2" s="106"/>
      <c r="T2"/>
      <c r="U2"/>
      <c r="V2"/>
      <c r="W2"/>
      <c r="X2"/>
      <c r="Y2"/>
      <c r="Z2" s="270"/>
      <c r="AA2" s="270"/>
      <c r="AB2" s="270"/>
      <c r="AC2" s="270"/>
      <c r="AD2" s="270"/>
      <c r="AE2" s="270"/>
      <c r="AF2" s="270"/>
      <c r="AG2" s="270"/>
      <c r="AH2" s="270"/>
      <c r="AI2" s="270"/>
      <c r="AJ2" s="270"/>
      <c r="AK2" s="270"/>
      <c r="AL2" s="105"/>
      <c r="AM2" s="105"/>
      <c r="AN2" s="105"/>
      <c r="AO2" s="105"/>
      <c r="AP2" s="105"/>
      <c r="AQ2" s="105"/>
      <c r="AR2" s="105"/>
      <c r="AS2" s="273"/>
      <c r="AT2" s="273"/>
    </row>
    <row r="3" spans="1:46" s="32" customFormat="1" ht="17.25" customHeight="1">
      <c r="A3" s="105"/>
      <c r="B3" s="102" t="str">
        <f>+'Tab A Description'!A5</f>
        <v>Job Title: </v>
      </c>
      <c r="C3" s="106"/>
      <c r="D3" s="106"/>
      <c r="E3" s="102" t="str">
        <f>+'Tab A Description'!B5</f>
        <v>Source Refurbishment</v>
      </c>
      <c r="F3" s="107"/>
      <c r="G3" s="108"/>
      <c r="H3" s="108"/>
      <c r="I3" s="108"/>
      <c r="J3" s="108"/>
      <c r="K3" s="108"/>
      <c r="L3" s="61"/>
      <c r="M3" s="61"/>
      <c r="N3" s="255"/>
      <c r="O3" s="255"/>
      <c r="P3" s="255"/>
      <c r="Q3" s="255"/>
      <c r="R3" s="255"/>
      <c r="S3" s="106"/>
      <c r="T3" s="191"/>
      <c r="U3" s="105"/>
      <c r="V3" s="191"/>
      <c r="W3" s="105"/>
      <c r="X3" s="105"/>
      <c r="Y3" s="105"/>
      <c r="Z3" s="105"/>
      <c r="AA3" s="105"/>
      <c r="AB3" s="105"/>
      <c r="AC3" s="105"/>
      <c r="AD3" s="105"/>
      <c r="AE3" s="105"/>
      <c r="AF3" s="105"/>
      <c r="AG3" s="105"/>
      <c r="AH3" s="105"/>
      <c r="AI3" s="105"/>
      <c r="AJ3" s="105"/>
      <c r="AK3" s="105"/>
      <c r="AL3" s="105"/>
      <c r="AM3" s="105"/>
      <c r="AN3" s="105"/>
      <c r="AO3" s="105"/>
      <c r="AP3" s="105"/>
      <c r="AQ3" s="105"/>
      <c r="AR3" s="105"/>
      <c r="AS3" s="273"/>
      <c r="AT3" s="273"/>
    </row>
    <row r="4" spans="1:46" s="32" customFormat="1" ht="17.25" customHeight="1" thickBot="1">
      <c r="A4" s="105"/>
      <c r="B4" s="102" t="str">
        <f>+'Tab A Description'!A6</f>
        <v>Job Manager: </v>
      </c>
      <c r="C4" s="106"/>
      <c r="D4" s="106"/>
      <c r="E4" s="102" t="str">
        <f>+'Tab A Description'!B6</f>
        <v>Job Manager</v>
      </c>
      <c r="F4" s="107"/>
      <c r="G4" s="108"/>
      <c r="H4" s="108"/>
      <c r="I4" s="108"/>
      <c r="J4" s="108"/>
      <c r="K4" s="108"/>
      <c r="L4" s="61"/>
      <c r="M4" s="61"/>
      <c r="N4" s="255"/>
      <c r="O4" s="255"/>
      <c r="P4" s="255"/>
      <c r="Q4" s="255"/>
      <c r="R4" s="255"/>
      <c r="S4" s="106"/>
      <c r="T4" s="191"/>
      <c r="U4" s="105"/>
      <c r="V4" s="191"/>
      <c r="W4" s="105"/>
      <c r="X4" s="105"/>
      <c r="Y4" s="105"/>
      <c r="Z4" s="105"/>
      <c r="AA4" s="105"/>
      <c r="AB4" s="105"/>
      <c r="AC4" s="105"/>
      <c r="AD4" s="105"/>
      <c r="AE4" s="105"/>
      <c r="AF4" s="105"/>
      <c r="AG4" s="105"/>
      <c r="AH4" s="105"/>
      <c r="AI4" s="105"/>
      <c r="AJ4" s="105"/>
      <c r="AK4" s="105"/>
      <c r="AL4" s="105"/>
      <c r="AM4" s="105"/>
      <c r="AN4" s="105"/>
      <c r="AO4" s="105"/>
      <c r="AP4" s="105"/>
      <c r="AQ4" s="105"/>
      <c r="AR4" s="105"/>
      <c r="AS4" s="273"/>
      <c r="AT4" s="273"/>
    </row>
    <row r="5" spans="2:47" ht="15" customHeight="1" thickBot="1">
      <c r="B5" s="109"/>
      <c r="C5" s="110"/>
      <c r="D5" s="110"/>
      <c r="E5" s="110"/>
      <c r="F5" s="111"/>
      <c r="G5" s="316"/>
      <c r="H5" s="316"/>
      <c r="I5" s="316"/>
      <c r="J5" s="316"/>
      <c r="K5" s="316"/>
      <c r="L5" s="33"/>
      <c r="M5" s="33"/>
      <c r="N5" s="256"/>
      <c r="O5" s="256"/>
      <c r="P5" s="256"/>
      <c r="Q5" s="256"/>
      <c r="R5" s="256"/>
      <c r="S5" s="110"/>
      <c r="T5" s="192" t="s">
        <v>159</v>
      </c>
      <c r="U5" s="193"/>
      <c r="V5" s="193"/>
      <c r="W5" s="193"/>
      <c r="X5" s="193"/>
      <c r="Y5" s="194"/>
      <c r="Z5" s="194"/>
      <c r="AA5" s="194"/>
      <c r="AB5" s="194"/>
      <c r="AC5" s="194"/>
      <c r="AD5" s="194"/>
      <c r="AE5" s="194"/>
      <c r="AF5" s="194"/>
      <c r="AG5" s="194"/>
      <c r="AH5" s="194"/>
      <c r="AI5" s="194"/>
      <c r="AJ5" s="194"/>
      <c r="AK5" s="194"/>
      <c r="AL5" s="194"/>
      <c r="AM5" s="194"/>
      <c r="AN5" s="194"/>
      <c r="AO5" s="194"/>
      <c r="AP5" s="194"/>
      <c r="AQ5" s="195"/>
      <c r="AR5" s="194"/>
      <c r="AS5" s="317"/>
      <c r="AT5" s="318"/>
      <c r="AU5" s="8"/>
    </row>
    <row r="6" spans="1:96" s="31" customFormat="1" ht="22.5" customHeight="1" thickBot="1">
      <c r="A6" s="112"/>
      <c r="B6" s="113"/>
      <c r="C6" s="113"/>
      <c r="D6" s="113"/>
      <c r="E6" s="114"/>
      <c r="F6" s="115" t="s">
        <v>115</v>
      </c>
      <c r="G6" s="116"/>
      <c r="H6" s="116"/>
      <c r="I6" s="116"/>
      <c r="J6" s="116"/>
      <c r="K6" s="116"/>
      <c r="L6" s="96"/>
      <c r="M6" s="97"/>
      <c r="N6" s="257"/>
      <c r="O6" s="257"/>
      <c r="P6" s="257"/>
      <c r="Q6" s="257"/>
      <c r="R6" s="257"/>
      <c r="S6" s="196"/>
      <c r="T6" s="309" t="s">
        <v>109</v>
      </c>
      <c r="U6" s="310"/>
      <c r="V6" s="310"/>
      <c r="W6" s="310"/>
      <c r="X6" s="311"/>
      <c r="Y6" s="197" t="s">
        <v>98</v>
      </c>
      <c r="Z6" s="198"/>
      <c r="AA6" s="198"/>
      <c r="AB6" s="198"/>
      <c r="AC6" s="198"/>
      <c r="AD6" s="198"/>
      <c r="AE6" s="198"/>
      <c r="AF6" s="198"/>
      <c r="AG6" s="198"/>
      <c r="AH6" s="198"/>
      <c r="AI6" s="198"/>
      <c r="AJ6" s="198"/>
      <c r="AK6" s="198"/>
      <c r="AL6" s="198"/>
      <c r="AM6" s="199"/>
      <c r="AN6" s="199"/>
      <c r="AO6" s="198"/>
      <c r="AP6" s="198"/>
      <c r="AQ6" s="199"/>
      <c r="AR6" s="199"/>
      <c r="AS6" s="314" t="s">
        <v>92</v>
      </c>
      <c r="AT6" s="315" t="s">
        <v>92</v>
      </c>
      <c r="AW6" s="297" t="s">
        <v>139</v>
      </c>
      <c r="AX6" s="298"/>
      <c r="AY6" s="298"/>
      <c r="AZ6" s="298"/>
      <c r="BA6" s="298"/>
      <c r="BB6" s="298"/>
      <c r="BC6" s="298"/>
      <c r="BD6" s="298"/>
      <c r="BE6" s="298"/>
      <c r="BF6" s="298"/>
      <c r="BG6" s="298"/>
      <c r="BH6" s="299"/>
      <c r="BI6" s="293" t="s">
        <v>140</v>
      </c>
      <c r="BJ6" s="294"/>
      <c r="BK6" s="295"/>
      <c r="BL6" s="295"/>
      <c r="BM6" s="295"/>
      <c r="BN6" s="295"/>
      <c r="BO6" s="295"/>
      <c r="BP6" s="295"/>
      <c r="BQ6" s="295"/>
      <c r="BR6" s="295"/>
      <c r="BS6" s="295"/>
      <c r="BT6" s="296"/>
      <c r="BU6" s="297" t="s">
        <v>88</v>
      </c>
      <c r="BV6" s="298"/>
      <c r="BW6" s="300"/>
      <c r="BX6" s="300"/>
      <c r="BY6" s="300"/>
      <c r="BZ6" s="300"/>
      <c r="CA6" s="300"/>
      <c r="CB6" s="300"/>
      <c r="CC6" s="300"/>
      <c r="CD6" s="300"/>
      <c r="CE6" s="300"/>
      <c r="CF6" s="301"/>
      <c r="CG6" s="293" t="s">
        <v>89</v>
      </c>
      <c r="CH6" s="294"/>
      <c r="CI6" s="295"/>
      <c r="CJ6" s="295"/>
      <c r="CK6" s="295"/>
      <c r="CL6" s="295"/>
      <c r="CM6" s="295"/>
      <c r="CN6" s="295"/>
      <c r="CO6" s="295"/>
      <c r="CP6" s="295"/>
      <c r="CQ6" s="295"/>
      <c r="CR6" s="296"/>
    </row>
    <row r="7" spans="1:46" s="31" customFormat="1" ht="25.5" customHeight="1" thickBot="1">
      <c r="A7" s="117"/>
      <c r="B7" s="118" t="s">
        <v>160</v>
      </c>
      <c r="C7" s="118"/>
      <c r="D7" s="118"/>
      <c r="E7" s="119"/>
      <c r="F7" s="120" t="s">
        <v>153</v>
      </c>
      <c r="G7" s="121"/>
      <c r="H7" s="122"/>
      <c r="I7" s="122"/>
      <c r="J7" s="122"/>
      <c r="K7" s="123"/>
      <c r="L7" s="94" t="s">
        <v>151</v>
      </c>
      <c r="M7" s="95"/>
      <c r="N7" s="258"/>
      <c r="O7" s="258"/>
      <c r="P7" s="258"/>
      <c r="Q7" s="258"/>
      <c r="R7" s="258"/>
      <c r="S7" s="200"/>
      <c r="T7" s="201">
        <v>1.308</v>
      </c>
      <c r="U7" s="202">
        <v>1000</v>
      </c>
      <c r="V7" s="202">
        <v>1716</v>
      </c>
      <c r="W7" s="202">
        <v>1716</v>
      </c>
      <c r="X7" s="203">
        <v>1716</v>
      </c>
      <c r="Y7" s="204">
        <v>168.7</v>
      </c>
      <c r="Z7" s="205">
        <v>168.7</v>
      </c>
      <c r="AA7" s="205">
        <v>156.5</v>
      </c>
      <c r="AB7" s="205"/>
      <c r="AC7" s="205">
        <v>128.59</v>
      </c>
      <c r="AD7" s="205">
        <v>108.44</v>
      </c>
      <c r="AE7" s="205">
        <v>78.33</v>
      </c>
      <c r="AF7" s="205">
        <v>78.33</v>
      </c>
      <c r="AG7" s="205">
        <v>78.33</v>
      </c>
      <c r="AH7" s="205">
        <v>180.79</v>
      </c>
      <c r="AI7" s="205"/>
      <c r="AJ7" s="205"/>
      <c r="AK7" s="205"/>
      <c r="AL7" s="205"/>
      <c r="AM7" s="205">
        <v>116.7</v>
      </c>
      <c r="AN7" s="205">
        <v>116.7</v>
      </c>
      <c r="AO7" s="206"/>
      <c r="AP7" s="206"/>
      <c r="AQ7" s="206"/>
      <c r="AR7" s="206"/>
      <c r="AS7" s="312"/>
      <c r="AT7" s="313"/>
    </row>
    <row r="8" spans="1:96" s="34" customFormat="1" ht="97.5" customHeight="1" thickBot="1">
      <c r="A8" s="124" t="s">
        <v>148</v>
      </c>
      <c r="B8" s="125" t="s">
        <v>158</v>
      </c>
      <c r="C8" s="126"/>
      <c r="D8" s="125"/>
      <c r="E8" s="125" t="s">
        <v>154</v>
      </c>
      <c r="F8" s="127" t="s">
        <v>155</v>
      </c>
      <c r="G8" s="128" t="s">
        <v>152</v>
      </c>
      <c r="H8" s="129"/>
      <c r="I8" s="129"/>
      <c r="J8" s="129"/>
      <c r="K8" s="130" t="s">
        <v>150</v>
      </c>
      <c r="L8" s="77" t="s">
        <v>116</v>
      </c>
      <c r="M8" s="77" t="s">
        <v>117</v>
      </c>
      <c r="N8" s="259"/>
      <c r="O8" s="259"/>
      <c r="P8" s="259"/>
      <c r="Q8" s="259"/>
      <c r="R8" s="259"/>
      <c r="S8" s="207" t="s">
        <v>156</v>
      </c>
      <c r="T8" s="208" t="s">
        <v>113</v>
      </c>
      <c r="U8" s="209" t="s">
        <v>114</v>
      </c>
      <c r="V8" s="209" t="s">
        <v>112</v>
      </c>
      <c r="W8" s="209" t="s">
        <v>110</v>
      </c>
      <c r="X8" s="210" t="s">
        <v>111</v>
      </c>
      <c r="Y8" s="211" t="s">
        <v>118</v>
      </c>
      <c r="Z8" s="212" t="s">
        <v>87</v>
      </c>
      <c r="AA8" s="212" t="s">
        <v>119</v>
      </c>
      <c r="AB8" s="212" t="s">
        <v>97</v>
      </c>
      <c r="AC8" s="212" t="s">
        <v>96</v>
      </c>
      <c r="AD8" s="212" t="s">
        <v>120</v>
      </c>
      <c r="AE8" s="212" t="s">
        <v>99</v>
      </c>
      <c r="AF8" s="212" t="s">
        <v>100</v>
      </c>
      <c r="AG8" s="212" t="s">
        <v>101</v>
      </c>
      <c r="AH8" s="212" t="s">
        <v>121</v>
      </c>
      <c r="AI8" s="212" t="s">
        <v>86</v>
      </c>
      <c r="AJ8" s="212" t="s">
        <v>102</v>
      </c>
      <c r="AK8" s="212" t="s">
        <v>103</v>
      </c>
      <c r="AL8" s="212" t="s">
        <v>9</v>
      </c>
      <c r="AM8" s="213" t="s">
        <v>10</v>
      </c>
      <c r="AN8" s="213" t="s">
        <v>104</v>
      </c>
      <c r="AO8" s="212" t="s">
        <v>122</v>
      </c>
      <c r="AP8" s="212"/>
      <c r="AQ8" s="213"/>
      <c r="AR8" s="271"/>
      <c r="AS8" s="302" t="s">
        <v>90</v>
      </c>
      <c r="AT8" s="304" t="s">
        <v>91</v>
      </c>
      <c r="AU8" s="59" t="s">
        <v>0</v>
      </c>
      <c r="AV8" s="53" t="s">
        <v>105</v>
      </c>
      <c r="AW8" s="287">
        <v>39722</v>
      </c>
      <c r="AX8" s="287">
        <v>39753</v>
      </c>
      <c r="AY8" s="287">
        <v>39783</v>
      </c>
      <c r="AZ8" s="287">
        <v>39814</v>
      </c>
      <c r="BA8" s="287">
        <v>39845</v>
      </c>
      <c r="BB8" s="287">
        <v>39873</v>
      </c>
      <c r="BC8" s="287">
        <v>39904</v>
      </c>
      <c r="BD8" s="287">
        <v>39934</v>
      </c>
      <c r="BE8" s="287">
        <v>39965</v>
      </c>
      <c r="BF8" s="287">
        <v>39995</v>
      </c>
      <c r="BG8" s="287">
        <v>40026</v>
      </c>
      <c r="BH8" s="287">
        <v>40057</v>
      </c>
      <c r="BI8" s="290">
        <v>40087</v>
      </c>
      <c r="BJ8" s="290">
        <v>40118</v>
      </c>
      <c r="BK8" s="290">
        <v>40148</v>
      </c>
      <c r="BL8" s="290">
        <v>40179</v>
      </c>
      <c r="BM8" s="290">
        <v>40210</v>
      </c>
      <c r="BN8" s="290">
        <v>40238</v>
      </c>
      <c r="BO8" s="290">
        <v>40269</v>
      </c>
      <c r="BP8" s="290">
        <v>40299</v>
      </c>
      <c r="BQ8" s="290">
        <v>40330</v>
      </c>
      <c r="BR8" s="290">
        <v>40360</v>
      </c>
      <c r="BS8" s="290">
        <v>40391</v>
      </c>
      <c r="BT8" s="290">
        <v>40422</v>
      </c>
      <c r="BU8" s="287">
        <v>40452</v>
      </c>
      <c r="BV8" s="287">
        <v>40483</v>
      </c>
      <c r="BW8" s="287">
        <v>40513</v>
      </c>
      <c r="BX8" s="287">
        <v>40544</v>
      </c>
      <c r="BY8" s="287">
        <v>40575</v>
      </c>
      <c r="BZ8" s="287">
        <v>40603</v>
      </c>
      <c r="CA8" s="287">
        <v>40634</v>
      </c>
      <c r="CB8" s="287">
        <v>40664</v>
      </c>
      <c r="CC8" s="287">
        <v>40695</v>
      </c>
      <c r="CD8" s="287">
        <v>40725</v>
      </c>
      <c r="CE8" s="287">
        <v>40756</v>
      </c>
      <c r="CF8" s="287">
        <v>40787</v>
      </c>
      <c r="CG8" s="290">
        <v>40817</v>
      </c>
      <c r="CH8" s="290">
        <v>40848</v>
      </c>
      <c r="CI8" s="290">
        <v>40878</v>
      </c>
      <c r="CJ8" s="290">
        <v>40909</v>
      </c>
      <c r="CK8" s="290">
        <v>40940</v>
      </c>
      <c r="CL8" s="290">
        <v>40969</v>
      </c>
      <c r="CM8" s="290">
        <v>41000</v>
      </c>
      <c r="CN8" s="290">
        <v>41030</v>
      </c>
      <c r="CO8" s="290">
        <v>41061</v>
      </c>
      <c r="CP8" s="290">
        <v>41091</v>
      </c>
      <c r="CQ8" s="290">
        <v>41122</v>
      </c>
      <c r="CR8" s="290">
        <v>41153</v>
      </c>
    </row>
    <row r="9" spans="1:96" s="35" customFormat="1" ht="34.5" customHeight="1" thickBot="1">
      <c r="A9" s="131" t="s">
        <v>149</v>
      </c>
      <c r="B9" s="132" t="s">
        <v>157</v>
      </c>
      <c r="C9" s="131"/>
      <c r="D9" s="133"/>
      <c r="E9" s="133"/>
      <c r="F9" s="134"/>
      <c r="G9" s="135"/>
      <c r="H9" s="135"/>
      <c r="I9" s="135"/>
      <c r="J9" s="135"/>
      <c r="K9" s="135"/>
      <c r="L9" s="78"/>
      <c r="M9" s="79"/>
      <c r="N9" s="74"/>
      <c r="O9" s="74"/>
      <c r="P9" s="74"/>
      <c r="Q9" s="74"/>
      <c r="R9" s="74"/>
      <c r="S9" s="214"/>
      <c r="T9" s="268">
        <v>1.226</v>
      </c>
      <c r="U9" s="268">
        <v>1.226</v>
      </c>
      <c r="V9" s="268">
        <v>1.712</v>
      </c>
      <c r="W9" s="268">
        <v>1.232</v>
      </c>
      <c r="X9" s="268">
        <v>1.892</v>
      </c>
      <c r="Y9" s="269">
        <v>188.6</v>
      </c>
      <c r="Z9" s="269">
        <v>124.9</v>
      </c>
      <c r="AA9" s="269">
        <v>139.7</v>
      </c>
      <c r="AB9" s="269">
        <v>101.3</v>
      </c>
      <c r="AC9" s="269">
        <v>74.4</v>
      </c>
      <c r="AD9" s="269">
        <v>173.4</v>
      </c>
      <c r="AE9" s="269">
        <v>151</v>
      </c>
      <c r="AF9" s="269">
        <v>119</v>
      </c>
      <c r="AG9" s="269">
        <v>84.4</v>
      </c>
      <c r="AH9" s="269">
        <v>159.9</v>
      </c>
      <c r="AI9" s="269">
        <v>150.9</v>
      </c>
      <c r="AJ9" s="269">
        <v>119.2</v>
      </c>
      <c r="AK9" s="269">
        <v>90.3</v>
      </c>
      <c r="AL9" s="269">
        <v>142.83</v>
      </c>
      <c r="AM9" s="269">
        <v>177</v>
      </c>
      <c r="AN9" s="269">
        <v>208.3</v>
      </c>
      <c r="AO9" s="269">
        <v>150.77</v>
      </c>
      <c r="AP9" s="215">
        <v>1</v>
      </c>
      <c r="AQ9" s="215">
        <v>1</v>
      </c>
      <c r="AR9" s="215">
        <v>1</v>
      </c>
      <c r="AS9" s="303"/>
      <c r="AT9" s="305"/>
      <c r="AW9" s="288"/>
      <c r="AX9" s="288"/>
      <c r="AY9" s="288"/>
      <c r="AZ9" s="288"/>
      <c r="BA9" s="288"/>
      <c r="BB9" s="288"/>
      <c r="BC9" s="288"/>
      <c r="BD9" s="288"/>
      <c r="BE9" s="288"/>
      <c r="BF9" s="288"/>
      <c r="BG9" s="73"/>
      <c r="BH9" s="73"/>
      <c r="BI9" s="291"/>
      <c r="BJ9" s="291"/>
      <c r="BK9" s="291"/>
      <c r="BL9" s="291"/>
      <c r="BM9" s="291"/>
      <c r="BN9" s="291"/>
      <c r="BO9" s="291"/>
      <c r="BP9" s="291"/>
      <c r="BQ9" s="291"/>
      <c r="BR9" s="291"/>
      <c r="BS9" s="291"/>
      <c r="BT9" s="291"/>
      <c r="BU9" s="73"/>
      <c r="BV9" s="73"/>
      <c r="BW9" s="73"/>
      <c r="BX9" s="73"/>
      <c r="BY9" s="73"/>
      <c r="BZ9" s="73"/>
      <c r="CA9" s="73"/>
      <c r="CB9" s="73"/>
      <c r="CC9" s="73"/>
      <c r="CD9" s="73"/>
      <c r="CE9" s="73"/>
      <c r="CF9" s="73"/>
      <c r="CG9" s="291"/>
      <c r="CH9" s="291"/>
      <c r="CI9" s="291"/>
      <c r="CJ9" s="291"/>
      <c r="CK9" s="291"/>
      <c r="CL9" s="291"/>
      <c r="CM9" s="291"/>
      <c r="CN9" s="291"/>
      <c r="CO9" s="291"/>
      <c r="CP9" s="291"/>
      <c r="CQ9" s="291"/>
      <c r="CR9" s="291"/>
    </row>
    <row r="10" spans="1:96" s="67" customFormat="1" ht="14.25" customHeight="1">
      <c r="A10" s="136">
        <v>1</v>
      </c>
      <c r="B10" s="137"/>
      <c r="C10" s="143" t="s">
        <v>11</v>
      </c>
      <c r="D10" s="137"/>
      <c r="E10" s="137"/>
      <c r="F10" s="139"/>
      <c r="G10" s="140"/>
      <c r="H10" s="140"/>
      <c r="I10" s="140"/>
      <c r="J10" s="140"/>
      <c r="K10" s="141"/>
      <c r="L10" s="80">
        <f>IF(F10="","",MAX(N10:R10))</f>
      </c>
      <c r="M10" s="81">
        <f>IF(F10="","",+L10+(F10*7/5))</f>
      </c>
      <c r="N10" s="75">
        <f aca="true" t="shared" si="0" ref="N10:N41">IF(K10="",(DATEVALUE("10/1/2007")),K10)</f>
        <v>39356</v>
      </c>
      <c r="O10" s="76">
        <f aca="true" t="shared" si="1" ref="O10:O43">IF(G10="",(DATEVALUE("10/1/2007")),VLOOKUP(G10,$A$10:$M$43,13))</f>
        <v>39356</v>
      </c>
      <c r="P10" s="76">
        <f aca="true" t="shared" si="2" ref="P10:P43">IF(H10="",(DATEVALUE("10/1/2007")),VLOOKUP(H10,$A$10:$M$43,13))</f>
        <v>39356</v>
      </c>
      <c r="Q10" s="76">
        <f aca="true" t="shared" si="3" ref="Q10:Q43">IF(I10="",(DATEVALUE("10/1/2007")),VLOOKUP(I10,$A$10:$M$43,13))</f>
        <v>39356</v>
      </c>
      <c r="R10" s="76">
        <f aca="true" t="shared" si="4" ref="R10:R43">IF(J10="",(DATEVALUE("10/1/2007")),VLOOKUP(J10,$A$10:$M$43,13))</f>
        <v>39356</v>
      </c>
      <c r="S10" s="137"/>
      <c r="T10" s="216"/>
      <c r="U10" s="216"/>
      <c r="V10" s="216"/>
      <c r="W10" s="216"/>
      <c r="X10" s="217"/>
      <c r="Y10" s="218"/>
      <c r="Z10" s="218"/>
      <c r="AA10" s="218"/>
      <c r="AB10" s="218"/>
      <c r="AC10" s="218"/>
      <c r="AD10" s="218"/>
      <c r="AE10" s="218"/>
      <c r="AF10" s="218"/>
      <c r="AG10" s="218"/>
      <c r="AH10" s="218"/>
      <c r="AI10" s="218"/>
      <c r="AJ10" s="218"/>
      <c r="AK10" s="218"/>
      <c r="AL10" s="218"/>
      <c r="AM10" s="218"/>
      <c r="AN10" s="218"/>
      <c r="AO10" s="218"/>
      <c r="AP10" s="218"/>
      <c r="AQ10" s="218"/>
      <c r="AR10" s="218"/>
      <c r="AS10" s="306"/>
      <c r="AT10" s="307"/>
      <c r="AU10" s="68"/>
      <c r="AW10" s="289"/>
      <c r="AX10" s="289"/>
      <c r="AY10" s="289"/>
      <c r="AZ10" s="289"/>
      <c r="BA10" s="289"/>
      <c r="BB10" s="289"/>
      <c r="BC10" s="289"/>
      <c r="BD10" s="289"/>
      <c r="BE10" s="289"/>
      <c r="BF10" s="289"/>
      <c r="BG10" s="289"/>
      <c r="BH10" s="289"/>
      <c r="BI10" s="292"/>
      <c r="BJ10" s="292"/>
      <c r="BK10" s="292"/>
      <c r="BL10" s="292"/>
      <c r="BM10" s="292"/>
      <c r="BN10" s="292"/>
      <c r="BO10" s="292"/>
      <c r="BP10" s="292"/>
      <c r="BQ10" s="292"/>
      <c r="BR10" s="292"/>
      <c r="BS10" s="292"/>
      <c r="BT10" s="292"/>
      <c r="BU10" s="289"/>
      <c r="BV10" s="289"/>
      <c r="BW10" s="289"/>
      <c r="BX10" s="289"/>
      <c r="BY10" s="289"/>
      <c r="BZ10" s="289"/>
      <c r="CA10" s="289"/>
      <c r="CB10" s="289"/>
      <c r="CC10" s="289"/>
      <c r="CD10" s="289"/>
      <c r="CE10" s="289"/>
      <c r="CF10" s="289"/>
      <c r="CG10" s="292"/>
      <c r="CH10" s="292"/>
      <c r="CI10" s="292"/>
      <c r="CJ10" s="292"/>
      <c r="CK10" s="292"/>
      <c r="CL10" s="292"/>
      <c r="CM10" s="292"/>
      <c r="CN10" s="292"/>
      <c r="CO10" s="292"/>
      <c r="CP10" s="292"/>
      <c r="CQ10" s="292"/>
      <c r="CR10" s="292"/>
    </row>
    <row r="11" spans="1:96" s="67" customFormat="1" ht="14.25" customHeight="1">
      <c r="A11" s="136">
        <v>2</v>
      </c>
      <c r="B11" s="138"/>
      <c r="C11" s="137"/>
      <c r="D11" s="137"/>
      <c r="E11" s="137"/>
      <c r="F11" s="139"/>
      <c r="G11" s="142"/>
      <c r="H11" s="142"/>
      <c r="I11" s="142"/>
      <c r="J11" s="142"/>
      <c r="K11" s="141"/>
      <c r="L11" s="80">
        <f>IF(F11="","",MAX(N11:R11))</f>
      </c>
      <c r="M11" s="81">
        <f>IF(F11="","",+L11+(F11*7/5))</f>
      </c>
      <c r="N11" s="75">
        <f t="shared" si="0"/>
        <v>39356</v>
      </c>
      <c r="O11" s="76">
        <f t="shared" si="1"/>
        <v>39356</v>
      </c>
      <c r="P11" s="76">
        <f t="shared" si="2"/>
        <v>39356</v>
      </c>
      <c r="Q11" s="76">
        <f t="shared" si="3"/>
        <v>39356</v>
      </c>
      <c r="R11" s="76">
        <f t="shared" si="4"/>
        <v>39356</v>
      </c>
      <c r="S11" s="137"/>
      <c r="T11" s="216"/>
      <c r="U11" s="216"/>
      <c r="V11" s="216"/>
      <c r="W11" s="216"/>
      <c r="X11" s="217"/>
      <c r="Y11" s="218"/>
      <c r="Z11" s="218"/>
      <c r="AA11" s="218"/>
      <c r="AB11" s="218"/>
      <c r="AC11" s="218"/>
      <c r="AD11" s="218"/>
      <c r="AE11" s="218"/>
      <c r="AF11" s="218"/>
      <c r="AG11" s="218"/>
      <c r="AH11" s="218"/>
      <c r="AI11" s="218"/>
      <c r="AJ11" s="218"/>
      <c r="AK11" s="218"/>
      <c r="AL11" s="218"/>
      <c r="AM11" s="218"/>
      <c r="AN11" s="218"/>
      <c r="AO11" s="218"/>
      <c r="AP11" s="218"/>
      <c r="AQ11" s="218"/>
      <c r="AR11" s="218"/>
      <c r="AS11" s="306"/>
      <c r="AT11" s="307"/>
      <c r="AU11" s="68"/>
      <c r="AW11" s="289"/>
      <c r="AX11" s="289"/>
      <c r="AY11" s="289"/>
      <c r="AZ11" s="289"/>
      <c r="BA11" s="289"/>
      <c r="BB11" s="289"/>
      <c r="BC11" s="289"/>
      <c r="BD11" s="289"/>
      <c r="BE11" s="289"/>
      <c r="BF11" s="289"/>
      <c r="BG11" s="289"/>
      <c r="BH11" s="289"/>
      <c r="BI11" s="292"/>
      <c r="BJ11" s="292"/>
      <c r="BK11" s="292"/>
      <c r="BL11" s="292"/>
      <c r="BM11" s="292"/>
      <c r="BN11" s="292"/>
      <c r="BO11" s="292"/>
      <c r="BP11" s="292"/>
      <c r="BQ11" s="292"/>
      <c r="BR11" s="292"/>
      <c r="BS11" s="292"/>
      <c r="BT11" s="292"/>
      <c r="BU11" s="289"/>
      <c r="BV11" s="289"/>
      <c r="BW11" s="289"/>
      <c r="BX11" s="289"/>
      <c r="BY11" s="289"/>
      <c r="BZ11" s="289"/>
      <c r="CA11" s="289"/>
      <c r="CB11" s="289"/>
      <c r="CC11" s="289"/>
      <c r="CD11" s="289"/>
      <c r="CE11" s="289"/>
      <c r="CF11" s="289"/>
      <c r="CG11" s="292"/>
      <c r="CH11" s="292"/>
      <c r="CI11" s="292"/>
      <c r="CJ11" s="292"/>
      <c r="CK11" s="292"/>
      <c r="CL11" s="292"/>
      <c r="CM11" s="292"/>
      <c r="CN11" s="292"/>
      <c r="CO11" s="292"/>
      <c r="CP11" s="292"/>
      <c r="CQ11" s="292"/>
      <c r="CR11" s="292"/>
    </row>
    <row r="12" spans="1:96" s="67" customFormat="1" ht="15">
      <c r="A12" s="136">
        <v>3</v>
      </c>
      <c r="B12" s="137"/>
      <c r="C12" s="137" t="s">
        <v>2</v>
      </c>
      <c r="D12" s="137"/>
      <c r="E12" s="137"/>
      <c r="F12" s="139">
        <v>2</v>
      </c>
      <c r="G12" s="140"/>
      <c r="H12" s="140"/>
      <c r="I12" s="140"/>
      <c r="J12" s="140"/>
      <c r="K12" s="141"/>
      <c r="L12" s="80">
        <f>IF(F12="","",MAX(N12:R12))</f>
        <v>39356</v>
      </c>
      <c r="M12" s="81">
        <f>IF(F12="","",+L12+(F12*7/5))</f>
        <v>39358.8</v>
      </c>
      <c r="N12" s="75">
        <f t="shared" si="0"/>
        <v>39356</v>
      </c>
      <c r="O12" s="76">
        <f t="shared" si="1"/>
        <v>39356</v>
      </c>
      <c r="P12" s="76">
        <f t="shared" si="2"/>
        <v>39356</v>
      </c>
      <c r="Q12" s="76">
        <f t="shared" si="3"/>
        <v>39356</v>
      </c>
      <c r="R12" s="76">
        <f t="shared" si="4"/>
        <v>39356</v>
      </c>
      <c r="S12" s="219"/>
      <c r="T12" s="216"/>
      <c r="U12" s="216"/>
      <c r="V12" s="216"/>
      <c r="W12" s="216"/>
      <c r="X12" s="217"/>
      <c r="Y12" s="218"/>
      <c r="Z12" s="218"/>
      <c r="AA12" s="218"/>
      <c r="AB12" s="218"/>
      <c r="AC12" s="218"/>
      <c r="AD12" s="218"/>
      <c r="AE12" s="218">
        <v>16</v>
      </c>
      <c r="AF12" s="218"/>
      <c r="AG12" s="218"/>
      <c r="AH12" s="218"/>
      <c r="AI12" s="218"/>
      <c r="AJ12" s="218"/>
      <c r="AK12" s="218"/>
      <c r="AL12" s="218"/>
      <c r="AM12" s="218"/>
      <c r="AN12" s="218"/>
      <c r="AO12" s="218"/>
      <c r="AP12" s="218"/>
      <c r="AQ12" s="218"/>
      <c r="AR12" s="218"/>
      <c r="AS12" s="306"/>
      <c r="AT12" s="307"/>
      <c r="AU12" s="69" t="s">
        <v>134</v>
      </c>
      <c r="AW12" s="289"/>
      <c r="AX12" s="289"/>
      <c r="AY12" s="289"/>
      <c r="AZ12" s="289"/>
      <c r="BA12" s="289"/>
      <c r="BB12" s="289"/>
      <c r="BC12" s="289"/>
      <c r="BD12" s="289"/>
      <c r="BE12" s="289"/>
      <c r="BF12" s="289"/>
      <c r="BG12" s="289"/>
      <c r="BH12" s="289"/>
      <c r="BI12" s="292"/>
      <c r="BJ12" s="292"/>
      <c r="BK12" s="292"/>
      <c r="BL12" s="292"/>
      <c r="BM12" s="292"/>
      <c r="BN12" s="292"/>
      <c r="BO12" s="292"/>
      <c r="BP12" s="292"/>
      <c r="BQ12" s="292"/>
      <c r="BR12" s="292"/>
      <c r="BS12" s="292"/>
      <c r="BT12" s="292"/>
      <c r="BU12" s="289"/>
      <c r="BV12" s="289"/>
      <c r="BW12" s="289"/>
      <c r="BX12" s="289"/>
      <c r="BY12" s="289"/>
      <c r="BZ12" s="289"/>
      <c r="CA12" s="289"/>
      <c r="CB12" s="289"/>
      <c r="CC12" s="289"/>
      <c r="CD12" s="289"/>
      <c r="CE12" s="289"/>
      <c r="CF12" s="289"/>
      <c r="CG12" s="292"/>
      <c r="CH12" s="292"/>
      <c r="CI12" s="292"/>
      <c r="CJ12" s="292"/>
      <c r="CK12" s="292"/>
      <c r="CL12" s="292"/>
      <c r="CM12" s="292"/>
      <c r="CN12" s="292"/>
      <c r="CO12" s="292"/>
      <c r="CP12" s="292"/>
      <c r="CQ12" s="292"/>
      <c r="CR12" s="292"/>
    </row>
    <row r="13" spans="1:96" s="67" customFormat="1" ht="15">
      <c r="A13" s="136">
        <v>4</v>
      </c>
      <c r="B13" s="143"/>
      <c r="C13" s="137" t="s">
        <v>3</v>
      </c>
      <c r="D13" s="137"/>
      <c r="E13" s="137"/>
      <c r="F13" s="139">
        <v>2</v>
      </c>
      <c r="G13" s="140"/>
      <c r="H13" s="140"/>
      <c r="I13" s="140"/>
      <c r="J13" s="140"/>
      <c r="K13" s="141"/>
      <c r="L13" s="80">
        <f>IF(F13="","",MAX(N13:R13))</f>
        <v>39356</v>
      </c>
      <c r="M13" s="81">
        <f>IF(F13="","",+L13+(F13*7/5))</f>
        <v>39358.8</v>
      </c>
      <c r="N13" s="75">
        <f t="shared" si="0"/>
        <v>39356</v>
      </c>
      <c r="O13" s="76">
        <f t="shared" si="1"/>
        <v>39356</v>
      </c>
      <c r="P13" s="76">
        <f t="shared" si="2"/>
        <v>39356</v>
      </c>
      <c r="Q13" s="76">
        <f t="shared" si="3"/>
        <v>39356</v>
      </c>
      <c r="R13" s="76">
        <f t="shared" si="4"/>
        <v>39356</v>
      </c>
      <c r="S13" s="219"/>
      <c r="T13" s="216"/>
      <c r="U13" s="216"/>
      <c r="V13" s="216"/>
      <c r="W13" s="216"/>
      <c r="X13" s="217"/>
      <c r="Y13" s="218"/>
      <c r="Z13" s="218"/>
      <c r="AA13" s="218"/>
      <c r="AB13" s="218"/>
      <c r="AC13" s="218"/>
      <c r="AD13" s="218"/>
      <c r="AE13" s="218">
        <v>16</v>
      </c>
      <c r="AF13" s="218"/>
      <c r="AG13" s="218"/>
      <c r="AH13" s="218"/>
      <c r="AI13" s="218"/>
      <c r="AJ13" s="218"/>
      <c r="AK13" s="218"/>
      <c r="AL13" s="218"/>
      <c r="AM13" s="218"/>
      <c r="AN13" s="218"/>
      <c r="AO13" s="218"/>
      <c r="AP13" s="218"/>
      <c r="AQ13" s="218"/>
      <c r="AR13" s="218"/>
      <c r="AS13" s="306"/>
      <c r="AT13" s="307"/>
      <c r="AU13" s="69" t="s">
        <v>134</v>
      </c>
      <c r="AW13" s="289"/>
      <c r="AX13" s="289"/>
      <c r="AY13" s="289"/>
      <c r="AZ13" s="289"/>
      <c r="BA13" s="289"/>
      <c r="BB13" s="289"/>
      <c r="BC13" s="289"/>
      <c r="BD13" s="289"/>
      <c r="BE13" s="289"/>
      <c r="BF13" s="289"/>
      <c r="BG13" s="289"/>
      <c r="BH13" s="289"/>
      <c r="BI13" s="292"/>
      <c r="BJ13" s="292"/>
      <c r="BK13" s="292"/>
      <c r="BL13" s="292"/>
      <c r="BM13" s="292"/>
      <c r="BN13" s="292"/>
      <c r="BO13" s="292"/>
      <c r="BP13" s="292"/>
      <c r="BQ13" s="292"/>
      <c r="BR13" s="292"/>
      <c r="BS13" s="292"/>
      <c r="BT13" s="292"/>
      <c r="BU13" s="289"/>
      <c r="BV13" s="289"/>
      <c r="BW13" s="289"/>
      <c r="BX13" s="289"/>
      <c r="BY13" s="289"/>
      <c r="BZ13" s="289"/>
      <c r="CA13" s="289"/>
      <c r="CB13" s="289"/>
      <c r="CC13" s="289"/>
      <c r="CD13" s="289"/>
      <c r="CE13" s="289"/>
      <c r="CF13" s="289"/>
      <c r="CG13" s="292"/>
      <c r="CH13" s="292"/>
      <c r="CI13" s="292"/>
      <c r="CJ13" s="292"/>
      <c r="CK13" s="292"/>
      <c r="CL13" s="292"/>
      <c r="CM13" s="292"/>
      <c r="CN13" s="292"/>
      <c r="CO13" s="292"/>
      <c r="CP13" s="292"/>
      <c r="CQ13" s="292"/>
      <c r="CR13" s="292"/>
    </row>
    <row r="14" spans="1:96" s="67" customFormat="1" ht="15">
      <c r="A14" s="136">
        <v>5</v>
      </c>
      <c r="B14" s="143"/>
      <c r="C14" s="137" t="s">
        <v>4</v>
      </c>
      <c r="D14" s="137"/>
      <c r="E14" s="137"/>
      <c r="F14" s="139">
        <v>2</v>
      </c>
      <c r="G14" s="140"/>
      <c r="H14" s="140"/>
      <c r="I14" s="140"/>
      <c r="J14" s="140"/>
      <c r="K14" s="141"/>
      <c r="L14" s="80">
        <f aca="true" t="shared" si="5" ref="L14:L42">IF(F14="","",MAX(N14:R14))</f>
        <v>39356</v>
      </c>
      <c r="M14" s="81">
        <f aca="true" t="shared" si="6" ref="M14:M42">IF(F14="","",+L14+(F14*7/5))</f>
        <v>39358.8</v>
      </c>
      <c r="N14" s="75">
        <f t="shared" si="0"/>
        <v>39356</v>
      </c>
      <c r="O14" s="76">
        <f t="shared" si="1"/>
        <v>39356</v>
      </c>
      <c r="P14" s="76">
        <f t="shared" si="2"/>
        <v>39356</v>
      </c>
      <c r="Q14" s="76">
        <f t="shared" si="3"/>
        <v>39356</v>
      </c>
      <c r="R14" s="76">
        <f t="shared" si="4"/>
        <v>39356</v>
      </c>
      <c r="S14" s="219"/>
      <c r="T14" s="216"/>
      <c r="U14" s="216"/>
      <c r="V14" s="216"/>
      <c r="W14" s="216"/>
      <c r="X14" s="217"/>
      <c r="Y14" s="218"/>
      <c r="Z14" s="218"/>
      <c r="AA14" s="218"/>
      <c r="AB14" s="218"/>
      <c r="AC14" s="218"/>
      <c r="AD14" s="218"/>
      <c r="AE14" s="218">
        <v>16</v>
      </c>
      <c r="AF14" s="218"/>
      <c r="AG14" s="218"/>
      <c r="AH14" s="218"/>
      <c r="AI14" s="218"/>
      <c r="AJ14" s="218"/>
      <c r="AK14" s="218"/>
      <c r="AL14" s="218"/>
      <c r="AM14" s="218"/>
      <c r="AN14" s="218"/>
      <c r="AO14" s="218"/>
      <c r="AP14" s="218"/>
      <c r="AQ14" s="218"/>
      <c r="AR14" s="218"/>
      <c r="AS14" s="306"/>
      <c r="AT14" s="307"/>
      <c r="AU14" s="69" t="s">
        <v>134</v>
      </c>
      <c r="AW14" s="289"/>
      <c r="AX14" s="289"/>
      <c r="AY14" s="289"/>
      <c r="AZ14" s="289"/>
      <c r="BA14" s="289"/>
      <c r="BB14" s="289"/>
      <c r="BC14" s="289"/>
      <c r="BD14" s="289"/>
      <c r="BE14" s="289"/>
      <c r="BF14" s="289"/>
      <c r="BG14" s="289"/>
      <c r="BH14" s="289"/>
      <c r="BI14" s="292"/>
      <c r="BJ14" s="292"/>
      <c r="BK14" s="292"/>
      <c r="BL14" s="292"/>
      <c r="BM14" s="292"/>
      <c r="BN14" s="292"/>
      <c r="BO14" s="292"/>
      <c r="BP14" s="292"/>
      <c r="BQ14" s="292"/>
      <c r="BR14" s="292"/>
      <c r="BS14" s="292"/>
      <c r="BT14" s="292"/>
      <c r="BU14" s="289"/>
      <c r="BV14" s="289"/>
      <c r="BW14" s="289"/>
      <c r="BX14" s="289"/>
      <c r="BY14" s="289"/>
      <c r="BZ14" s="289"/>
      <c r="CA14" s="289"/>
      <c r="CB14" s="289"/>
      <c r="CC14" s="289"/>
      <c r="CD14" s="289"/>
      <c r="CE14" s="289"/>
      <c r="CF14" s="289"/>
      <c r="CG14" s="292"/>
      <c r="CH14" s="292"/>
      <c r="CI14" s="292"/>
      <c r="CJ14" s="292"/>
      <c r="CK14" s="292"/>
      <c r="CL14" s="292"/>
      <c r="CM14" s="292"/>
      <c r="CN14" s="292"/>
      <c r="CO14" s="292"/>
      <c r="CP14" s="292"/>
      <c r="CQ14" s="292"/>
      <c r="CR14" s="292"/>
    </row>
    <row r="15" spans="1:96" s="67" customFormat="1" ht="15">
      <c r="A15" s="136">
        <v>6</v>
      </c>
      <c r="B15" s="143"/>
      <c r="C15" s="137" t="s">
        <v>12</v>
      </c>
      <c r="D15" s="144"/>
      <c r="E15" s="144"/>
      <c r="F15" s="139">
        <v>1</v>
      </c>
      <c r="G15" s="142"/>
      <c r="H15" s="142"/>
      <c r="I15" s="142"/>
      <c r="J15" s="142"/>
      <c r="K15" s="141"/>
      <c r="L15" s="80">
        <f t="shared" si="5"/>
        <v>39356</v>
      </c>
      <c r="M15" s="81">
        <f t="shared" si="6"/>
        <v>39357.4</v>
      </c>
      <c r="N15" s="75">
        <f t="shared" si="0"/>
        <v>39356</v>
      </c>
      <c r="O15" s="76">
        <f t="shared" si="1"/>
        <v>39356</v>
      </c>
      <c r="P15" s="76">
        <f t="shared" si="2"/>
        <v>39356</v>
      </c>
      <c r="Q15" s="76">
        <f t="shared" si="3"/>
        <v>39356</v>
      </c>
      <c r="R15" s="76">
        <f t="shared" si="4"/>
        <v>39356</v>
      </c>
      <c r="S15" s="219"/>
      <c r="T15" s="216"/>
      <c r="U15" s="216"/>
      <c r="V15" s="216"/>
      <c r="W15" s="216"/>
      <c r="X15" s="217"/>
      <c r="Y15" s="218"/>
      <c r="Z15" s="218"/>
      <c r="AA15" s="218"/>
      <c r="AB15" s="218"/>
      <c r="AC15" s="218"/>
      <c r="AD15" s="218"/>
      <c r="AE15" s="218">
        <v>8</v>
      </c>
      <c r="AF15" s="218"/>
      <c r="AG15" s="218"/>
      <c r="AH15" s="218"/>
      <c r="AI15" s="218"/>
      <c r="AJ15" s="218"/>
      <c r="AK15" s="218"/>
      <c r="AL15" s="218"/>
      <c r="AM15" s="218"/>
      <c r="AN15" s="218"/>
      <c r="AO15" s="218"/>
      <c r="AP15" s="218"/>
      <c r="AQ15" s="218"/>
      <c r="AR15" s="218"/>
      <c r="AS15" s="306"/>
      <c r="AT15" s="307"/>
      <c r="AU15" s="69" t="s">
        <v>134</v>
      </c>
      <c r="AW15" s="289"/>
      <c r="AX15" s="289"/>
      <c r="AY15" s="289"/>
      <c r="AZ15" s="289"/>
      <c r="BA15" s="289"/>
      <c r="BB15" s="289"/>
      <c r="BC15" s="289"/>
      <c r="BD15" s="289"/>
      <c r="BE15" s="289"/>
      <c r="BF15" s="289"/>
      <c r="BG15" s="289"/>
      <c r="BH15" s="289"/>
      <c r="BI15" s="292"/>
      <c r="BJ15" s="292"/>
      <c r="BK15" s="292"/>
      <c r="BL15" s="292"/>
      <c r="BM15" s="292"/>
      <c r="BN15" s="292"/>
      <c r="BO15" s="292"/>
      <c r="BP15" s="292"/>
      <c r="BQ15" s="292"/>
      <c r="BR15" s="292"/>
      <c r="BS15" s="292"/>
      <c r="BT15" s="292"/>
      <c r="BU15" s="289"/>
      <c r="BV15" s="289"/>
      <c r="BW15" s="289"/>
      <c r="BX15" s="289"/>
      <c r="BY15" s="289"/>
      <c r="BZ15" s="289"/>
      <c r="CA15" s="289"/>
      <c r="CB15" s="289"/>
      <c r="CC15" s="289"/>
      <c r="CD15" s="289"/>
      <c r="CE15" s="289"/>
      <c r="CF15" s="289"/>
      <c r="CG15" s="292"/>
      <c r="CH15" s="292"/>
      <c r="CI15" s="292"/>
      <c r="CJ15" s="292"/>
      <c r="CK15" s="292"/>
      <c r="CL15" s="292"/>
      <c r="CM15" s="292"/>
      <c r="CN15" s="292"/>
      <c r="CO15" s="292"/>
      <c r="CP15" s="292"/>
      <c r="CQ15" s="292"/>
      <c r="CR15" s="292"/>
    </row>
    <row r="16" spans="1:96" s="67" customFormat="1" ht="15">
      <c r="A16" s="136">
        <v>7</v>
      </c>
      <c r="B16" s="143"/>
      <c r="C16" s="137" t="s">
        <v>45</v>
      </c>
      <c r="D16" s="137"/>
      <c r="E16" s="137"/>
      <c r="F16" s="139"/>
      <c r="G16" s="140"/>
      <c r="H16" s="140"/>
      <c r="I16" s="140"/>
      <c r="J16" s="140"/>
      <c r="K16" s="141"/>
      <c r="L16" s="80">
        <f t="shared" si="5"/>
      </c>
      <c r="M16" s="81">
        <f t="shared" si="6"/>
      </c>
      <c r="N16" s="75">
        <f t="shared" si="0"/>
        <v>39356</v>
      </c>
      <c r="O16" s="76">
        <f t="shared" si="1"/>
        <v>39356</v>
      </c>
      <c r="P16" s="76">
        <f t="shared" si="2"/>
        <v>39356</v>
      </c>
      <c r="Q16" s="76">
        <f t="shared" si="3"/>
        <v>39356</v>
      </c>
      <c r="R16" s="76">
        <f t="shared" si="4"/>
        <v>39356</v>
      </c>
      <c r="S16" s="219"/>
      <c r="T16" s="216"/>
      <c r="U16" s="216"/>
      <c r="V16" s="216"/>
      <c r="W16" s="216"/>
      <c r="X16" s="217"/>
      <c r="Y16" s="218"/>
      <c r="Z16" s="218"/>
      <c r="AA16" s="218"/>
      <c r="AB16" s="218"/>
      <c r="AC16" s="218"/>
      <c r="AD16" s="218"/>
      <c r="AE16" s="218"/>
      <c r="AF16" s="218"/>
      <c r="AG16" s="218"/>
      <c r="AH16" s="218"/>
      <c r="AI16" s="218"/>
      <c r="AJ16" s="218"/>
      <c r="AK16" s="218"/>
      <c r="AL16" s="218"/>
      <c r="AM16" s="218"/>
      <c r="AN16" s="218"/>
      <c r="AO16" s="218"/>
      <c r="AP16" s="218"/>
      <c r="AQ16" s="218"/>
      <c r="AR16" s="218"/>
      <c r="AS16" s="306"/>
      <c r="AT16" s="307"/>
      <c r="AU16" s="69"/>
      <c r="AW16" s="289"/>
      <c r="AX16" s="289"/>
      <c r="AY16" s="289"/>
      <c r="AZ16" s="289"/>
      <c r="BA16" s="289"/>
      <c r="BB16" s="289"/>
      <c r="BC16" s="289"/>
      <c r="BD16" s="289"/>
      <c r="BE16" s="289"/>
      <c r="BF16" s="289"/>
      <c r="BG16" s="289"/>
      <c r="BH16" s="289"/>
      <c r="BI16" s="292"/>
      <c r="BJ16" s="292"/>
      <c r="BK16" s="292"/>
      <c r="BL16" s="292"/>
      <c r="BM16" s="292"/>
      <c r="BN16" s="292"/>
      <c r="BO16" s="292"/>
      <c r="BP16" s="292"/>
      <c r="BQ16" s="292"/>
      <c r="BR16" s="292"/>
      <c r="BS16" s="292"/>
      <c r="BT16" s="292"/>
      <c r="BU16" s="289"/>
      <c r="BV16" s="289"/>
      <c r="BW16" s="289"/>
      <c r="BX16" s="289"/>
      <c r="BY16" s="289"/>
      <c r="BZ16" s="289"/>
      <c r="CA16" s="289"/>
      <c r="CB16" s="289"/>
      <c r="CC16" s="289"/>
      <c r="CD16" s="289"/>
      <c r="CE16" s="289"/>
      <c r="CF16" s="289"/>
      <c r="CG16" s="292"/>
      <c r="CH16" s="292"/>
      <c r="CI16" s="292"/>
      <c r="CJ16" s="292"/>
      <c r="CK16" s="292"/>
      <c r="CL16" s="292"/>
      <c r="CM16" s="292"/>
      <c r="CN16" s="292"/>
      <c r="CO16" s="292"/>
      <c r="CP16" s="292"/>
      <c r="CQ16" s="292"/>
      <c r="CR16" s="292"/>
    </row>
    <row r="17" spans="1:96" s="67" customFormat="1" ht="15">
      <c r="A17" s="136">
        <v>8</v>
      </c>
      <c r="B17" s="143"/>
      <c r="C17" s="143" t="s">
        <v>13</v>
      </c>
      <c r="D17" s="137"/>
      <c r="E17" s="137"/>
      <c r="F17" s="139"/>
      <c r="G17" s="140"/>
      <c r="H17" s="140"/>
      <c r="I17" s="140"/>
      <c r="J17" s="140"/>
      <c r="K17" s="141"/>
      <c r="L17" s="80">
        <f t="shared" si="5"/>
      </c>
      <c r="M17" s="81">
        <f t="shared" si="6"/>
      </c>
      <c r="N17" s="75">
        <f t="shared" si="0"/>
        <v>39356</v>
      </c>
      <c r="O17" s="76">
        <f t="shared" si="1"/>
        <v>39356</v>
      </c>
      <c r="P17" s="76">
        <f t="shared" si="2"/>
        <v>39356</v>
      </c>
      <c r="Q17" s="76">
        <f t="shared" si="3"/>
        <v>39356</v>
      </c>
      <c r="R17" s="76">
        <f t="shared" si="4"/>
        <v>39356</v>
      </c>
      <c r="S17" s="219"/>
      <c r="T17" s="216"/>
      <c r="U17" s="216"/>
      <c r="V17" s="216"/>
      <c r="W17" s="216"/>
      <c r="X17" s="217"/>
      <c r="Y17" s="218"/>
      <c r="Z17" s="218"/>
      <c r="AA17" s="218"/>
      <c r="AB17" s="218"/>
      <c r="AC17" s="218"/>
      <c r="AD17" s="218"/>
      <c r="AE17" s="218"/>
      <c r="AF17" s="218"/>
      <c r="AG17" s="218"/>
      <c r="AH17" s="218"/>
      <c r="AI17" s="218"/>
      <c r="AJ17" s="218"/>
      <c r="AK17" s="218"/>
      <c r="AL17" s="218"/>
      <c r="AM17" s="218"/>
      <c r="AN17" s="218"/>
      <c r="AO17" s="218"/>
      <c r="AP17" s="218"/>
      <c r="AQ17" s="218"/>
      <c r="AR17" s="218"/>
      <c r="AS17" s="306"/>
      <c r="AT17" s="307"/>
      <c r="AU17" s="69"/>
      <c r="AW17" s="289"/>
      <c r="AX17" s="289"/>
      <c r="AY17" s="289"/>
      <c r="AZ17" s="289"/>
      <c r="BA17" s="289"/>
      <c r="BB17" s="289"/>
      <c r="BC17" s="289"/>
      <c r="BD17" s="289"/>
      <c r="BE17" s="289"/>
      <c r="BF17" s="289"/>
      <c r="BG17" s="289"/>
      <c r="BH17" s="289"/>
      <c r="BI17" s="292"/>
      <c r="BJ17" s="292"/>
      <c r="BK17" s="292"/>
      <c r="BL17" s="292"/>
      <c r="BM17" s="292"/>
      <c r="BN17" s="292"/>
      <c r="BO17" s="292"/>
      <c r="BP17" s="292"/>
      <c r="BQ17" s="292"/>
      <c r="BR17" s="292"/>
      <c r="BS17" s="292"/>
      <c r="BT17" s="292"/>
      <c r="BU17" s="289"/>
      <c r="BV17" s="289"/>
      <c r="BW17" s="289"/>
      <c r="BX17" s="289"/>
      <c r="BY17" s="289"/>
      <c r="BZ17" s="289"/>
      <c r="CA17" s="289"/>
      <c r="CB17" s="289"/>
      <c r="CC17" s="289"/>
      <c r="CD17" s="289"/>
      <c r="CE17" s="289"/>
      <c r="CF17" s="289"/>
      <c r="CG17" s="292"/>
      <c r="CH17" s="292"/>
      <c r="CI17" s="292"/>
      <c r="CJ17" s="292"/>
      <c r="CK17" s="292"/>
      <c r="CL17" s="292"/>
      <c r="CM17" s="292"/>
      <c r="CN17" s="292"/>
      <c r="CO17" s="292"/>
      <c r="CP17" s="292"/>
      <c r="CQ17" s="292"/>
      <c r="CR17" s="292"/>
    </row>
    <row r="18" spans="1:96" s="67" customFormat="1" ht="15">
      <c r="A18" s="136">
        <v>9</v>
      </c>
      <c r="B18" s="143"/>
      <c r="C18" s="137" t="s">
        <v>45</v>
      </c>
      <c r="D18" s="137"/>
      <c r="E18" s="137"/>
      <c r="F18" s="139"/>
      <c r="G18" s="140"/>
      <c r="H18" s="140"/>
      <c r="I18" s="140"/>
      <c r="J18" s="140"/>
      <c r="K18" s="141"/>
      <c r="L18" s="80">
        <f t="shared" si="5"/>
      </c>
      <c r="M18" s="81">
        <f t="shared" si="6"/>
      </c>
      <c r="N18" s="75">
        <f t="shared" si="0"/>
        <v>39356</v>
      </c>
      <c r="O18" s="76">
        <f t="shared" si="1"/>
        <v>39356</v>
      </c>
      <c r="P18" s="76">
        <f t="shared" si="2"/>
        <v>39356</v>
      </c>
      <c r="Q18" s="76">
        <f t="shared" si="3"/>
        <v>39356</v>
      </c>
      <c r="R18" s="76">
        <f t="shared" si="4"/>
        <v>39356</v>
      </c>
      <c r="S18" s="219"/>
      <c r="T18" s="216"/>
      <c r="U18" s="216"/>
      <c r="V18" s="216"/>
      <c r="W18" s="216"/>
      <c r="X18" s="217"/>
      <c r="Y18" s="218"/>
      <c r="Z18" s="218"/>
      <c r="AA18" s="218"/>
      <c r="AB18" s="218"/>
      <c r="AC18" s="218"/>
      <c r="AD18" s="218"/>
      <c r="AE18" s="218"/>
      <c r="AF18" s="218"/>
      <c r="AG18" s="218"/>
      <c r="AH18" s="218"/>
      <c r="AI18" s="218"/>
      <c r="AJ18" s="218"/>
      <c r="AK18" s="218"/>
      <c r="AL18" s="218"/>
      <c r="AM18" s="218"/>
      <c r="AN18" s="218"/>
      <c r="AO18" s="218"/>
      <c r="AP18" s="218"/>
      <c r="AQ18" s="218"/>
      <c r="AR18" s="218"/>
      <c r="AS18" s="306"/>
      <c r="AT18" s="307"/>
      <c r="AU18" s="69"/>
      <c r="AW18" s="289"/>
      <c r="AX18" s="289"/>
      <c r="AY18" s="289"/>
      <c r="AZ18" s="289"/>
      <c r="BA18" s="289"/>
      <c r="BB18" s="289"/>
      <c r="BC18" s="289"/>
      <c r="BD18" s="289"/>
      <c r="BE18" s="289"/>
      <c r="BF18" s="289"/>
      <c r="BG18" s="289"/>
      <c r="BH18" s="289"/>
      <c r="BI18" s="292"/>
      <c r="BJ18" s="292"/>
      <c r="BK18" s="292"/>
      <c r="BL18" s="292"/>
      <c r="BM18" s="292"/>
      <c r="BN18" s="292"/>
      <c r="BO18" s="292"/>
      <c r="BP18" s="292"/>
      <c r="BQ18" s="292"/>
      <c r="BR18" s="292"/>
      <c r="BS18" s="292"/>
      <c r="BT18" s="292"/>
      <c r="BU18" s="289"/>
      <c r="BV18" s="289"/>
      <c r="BW18" s="289"/>
      <c r="BX18" s="289"/>
      <c r="BY18" s="289"/>
      <c r="BZ18" s="289"/>
      <c r="CA18" s="289"/>
      <c r="CB18" s="289"/>
      <c r="CC18" s="289"/>
      <c r="CD18" s="289"/>
      <c r="CE18" s="289"/>
      <c r="CF18" s="289"/>
      <c r="CG18" s="292"/>
      <c r="CH18" s="292"/>
      <c r="CI18" s="292"/>
      <c r="CJ18" s="292"/>
      <c r="CK18" s="292"/>
      <c r="CL18" s="292"/>
      <c r="CM18" s="292"/>
      <c r="CN18" s="292"/>
      <c r="CO18" s="292"/>
      <c r="CP18" s="292"/>
      <c r="CQ18" s="292"/>
      <c r="CR18" s="292"/>
    </row>
    <row r="19" spans="1:96" s="67" customFormat="1" ht="15">
      <c r="A19" s="136">
        <v>10</v>
      </c>
      <c r="B19" s="143"/>
      <c r="C19" s="137" t="s">
        <v>5</v>
      </c>
      <c r="D19" s="137"/>
      <c r="E19" s="137"/>
      <c r="F19" s="139">
        <v>2</v>
      </c>
      <c r="G19" s="142"/>
      <c r="H19" s="142"/>
      <c r="I19" s="142"/>
      <c r="J19" s="142"/>
      <c r="K19" s="141"/>
      <c r="L19" s="80">
        <f t="shared" si="5"/>
        <v>39356</v>
      </c>
      <c r="M19" s="81">
        <f t="shared" si="6"/>
        <v>39358.8</v>
      </c>
      <c r="N19" s="75">
        <f t="shared" si="0"/>
        <v>39356</v>
      </c>
      <c r="O19" s="76">
        <f t="shared" si="1"/>
        <v>39356</v>
      </c>
      <c r="P19" s="76">
        <f t="shared" si="2"/>
        <v>39356</v>
      </c>
      <c r="Q19" s="76">
        <f t="shared" si="3"/>
        <v>39356</v>
      </c>
      <c r="R19" s="76">
        <f t="shared" si="4"/>
        <v>39356</v>
      </c>
      <c r="S19" s="219"/>
      <c r="T19" s="216"/>
      <c r="U19" s="216"/>
      <c r="V19" s="216"/>
      <c r="W19" s="216"/>
      <c r="X19" s="217"/>
      <c r="Y19" s="218"/>
      <c r="Z19" s="218"/>
      <c r="AA19" s="218"/>
      <c r="AB19" s="218"/>
      <c r="AC19" s="218"/>
      <c r="AD19" s="218"/>
      <c r="AE19" s="218">
        <v>16</v>
      </c>
      <c r="AF19" s="218"/>
      <c r="AG19" s="218"/>
      <c r="AH19" s="218"/>
      <c r="AI19" s="218"/>
      <c r="AJ19" s="218"/>
      <c r="AK19" s="218"/>
      <c r="AL19" s="218"/>
      <c r="AM19" s="218"/>
      <c r="AN19" s="218"/>
      <c r="AO19" s="218"/>
      <c r="AP19" s="218"/>
      <c r="AQ19" s="218"/>
      <c r="AR19" s="218"/>
      <c r="AS19" s="306"/>
      <c r="AT19" s="307"/>
      <c r="AU19" s="69" t="s">
        <v>134</v>
      </c>
      <c r="AW19" s="289"/>
      <c r="AX19" s="289"/>
      <c r="AY19" s="289"/>
      <c r="AZ19" s="289"/>
      <c r="BA19" s="289"/>
      <c r="BB19" s="289"/>
      <c r="BC19" s="289"/>
      <c r="BD19" s="289"/>
      <c r="BE19" s="289"/>
      <c r="BF19" s="289"/>
      <c r="BG19" s="289"/>
      <c r="BH19" s="289"/>
      <c r="BI19" s="292"/>
      <c r="BJ19" s="292"/>
      <c r="BK19" s="292"/>
      <c r="BL19" s="292"/>
      <c r="BM19" s="292"/>
      <c r="BN19" s="292"/>
      <c r="BO19" s="292"/>
      <c r="BP19" s="292"/>
      <c r="BQ19" s="292"/>
      <c r="BR19" s="292"/>
      <c r="BS19" s="292"/>
      <c r="BT19" s="292"/>
      <c r="BU19" s="289"/>
      <c r="BV19" s="289"/>
      <c r="BW19" s="289"/>
      <c r="BX19" s="289"/>
      <c r="BY19" s="289"/>
      <c r="BZ19" s="289"/>
      <c r="CA19" s="289"/>
      <c r="CB19" s="289"/>
      <c r="CC19" s="289"/>
      <c r="CD19" s="289"/>
      <c r="CE19" s="289"/>
      <c r="CF19" s="289"/>
      <c r="CG19" s="292"/>
      <c r="CH19" s="292"/>
      <c r="CI19" s="292"/>
      <c r="CJ19" s="292"/>
      <c r="CK19" s="292"/>
      <c r="CL19" s="292"/>
      <c r="CM19" s="292"/>
      <c r="CN19" s="292"/>
      <c r="CO19" s="292"/>
      <c r="CP19" s="292"/>
      <c r="CQ19" s="292"/>
      <c r="CR19" s="292"/>
    </row>
    <row r="20" spans="1:96" s="67" customFormat="1" ht="15">
      <c r="A20" s="136">
        <v>11</v>
      </c>
      <c r="B20" s="137"/>
      <c r="C20" s="137" t="s">
        <v>6</v>
      </c>
      <c r="D20" s="137"/>
      <c r="E20" s="137"/>
      <c r="F20" s="139">
        <v>2</v>
      </c>
      <c r="G20" s="140"/>
      <c r="H20" s="140"/>
      <c r="I20" s="140"/>
      <c r="J20" s="140"/>
      <c r="K20" s="141"/>
      <c r="L20" s="80">
        <f t="shared" si="5"/>
        <v>39356</v>
      </c>
      <c r="M20" s="81">
        <f t="shared" si="6"/>
        <v>39358.8</v>
      </c>
      <c r="N20" s="75">
        <f t="shared" si="0"/>
        <v>39356</v>
      </c>
      <c r="O20" s="76">
        <f t="shared" si="1"/>
        <v>39356</v>
      </c>
      <c r="P20" s="76">
        <f t="shared" si="2"/>
        <v>39356</v>
      </c>
      <c r="Q20" s="76">
        <f t="shared" si="3"/>
        <v>39356</v>
      </c>
      <c r="R20" s="76">
        <f t="shared" si="4"/>
        <v>39356</v>
      </c>
      <c r="S20" s="219"/>
      <c r="T20" s="216"/>
      <c r="U20" s="216"/>
      <c r="V20" s="216"/>
      <c r="W20" s="216"/>
      <c r="X20" s="217"/>
      <c r="Y20" s="218"/>
      <c r="Z20" s="218"/>
      <c r="AA20" s="218"/>
      <c r="AB20" s="218"/>
      <c r="AC20" s="218"/>
      <c r="AD20" s="218"/>
      <c r="AE20" s="218">
        <v>16</v>
      </c>
      <c r="AF20" s="218"/>
      <c r="AG20" s="218"/>
      <c r="AH20" s="218"/>
      <c r="AI20" s="218"/>
      <c r="AJ20" s="218"/>
      <c r="AK20" s="218"/>
      <c r="AL20" s="218"/>
      <c r="AM20" s="218"/>
      <c r="AN20" s="218"/>
      <c r="AO20" s="218"/>
      <c r="AP20" s="218"/>
      <c r="AQ20" s="218"/>
      <c r="AR20" s="218"/>
      <c r="AS20" s="306"/>
      <c r="AT20" s="307"/>
      <c r="AU20" s="69" t="s">
        <v>134</v>
      </c>
      <c r="AW20" s="289"/>
      <c r="AX20" s="289"/>
      <c r="AY20" s="289"/>
      <c r="AZ20" s="289"/>
      <c r="BA20" s="289"/>
      <c r="BB20" s="289"/>
      <c r="BC20" s="289"/>
      <c r="BD20" s="289"/>
      <c r="BE20" s="289"/>
      <c r="BF20" s="289"/>
      <c r="BG20" s="289"/>
      <c r="BH20" s="289"/>
      <c r="BI20" s="292"/>
      <c r="BJ20" s="292"/>
      <c r="BK20" s="292"/>
      <c r="BL20" s="292"/>
      <c r="BM20" s="292"/>
      <c r="BN20" s="292"/>
      <c r="BO20" s="292"/>
      <c r="BP20" s="292"/>
      <c r="BQ20" s="292"/>
      <c r="BR20" s="292"/>
      <c r="BS20" s="292"/>
      <c r="BT20" s="292"/>
      <c r="BU20" s="289"/>
      <c r="BV20" s="289"/>
      <c r="BW20" s="289"/>
      <c r="BX20" s="289"/>
      <c r="BY20" s="289"/>
      <c r="BZ20" s="289"/>
      <c r="CA20" s="289"/>
      <c r="CB20" s="289"/>
      <c r="CC20" s="289"/>
      <c r="CD20" s="289"/>
      <c r="CE20" s="289"/>
      <c r="CF20" s="289"/>
      <c r="CG20" s="292"/>
      <c r="CH20" s="292"/>
      <c r="CI20" s="292"/>
      <c r="CJ20" s="292"/>
      <c r="CK20" s="292"/>
      <c r="CL20" s="292"/>
      <c r="CM20" s="292"/>
      <c r="CN20" s="292"/>
      <c r="CO20" s="292"/>
      <c r="CP20" s="292"/>
      <c r="CQ20" s="292"/>
      <c r="CR20" s="292"/>
    </row>
    <row r="21" spans="1:96" s="67" customFormat="1" ht="15">
      <c r="A21" s="136">
        <v>12</v>
      </c>
      <c r="B21" s="143"/>
      <c r="C21" s="137" t="s">
        <v>7</v>
      </c>
      <c r="D21" s="137"/>
      <c r="E21" s="137"/>
      <c r="F21" s="139">
        <v>2</v>
      </c>
      <c r="G21" s="140"/>
      <c r="H21" s="140"/>
      <c r="I21" s="140"/>
      <c r="J21" s="140"/>
      <c r="K21" s="141"/>
      <c r="L21" s="80">
        <f t="shared" si="5"/>
        <v>39356</v>
      </c>
      <c r="M21" s="81">
        <f t="shared" si="6"/>
        <v>39358.8</v>
      </c>
      <c r="N21" s="75">
        <f t="shared" si="0"/>
        <v>39356</v>
      </c>
      <c r="O21" s="76">
        <f t="shared" si="1"/>
        <v>39356</v>
      </c>
      <c r="P21" s="76">
        <f t="shared" si="2"/>
        <v>39356</v>
      </c>
      <c r="Q21" s="76">
        <f t="shared" si="3"/>
        <v>39356</v>
      </c>
      <c r="R21" s="76">
        <f t="shared" si="4"/>
        <v>39356</v>
      </c>
      <c r="S21" s="219"/>
      <c r="T21" s="216"/>
      <c r="U21" s="216"/>
      <c r="V21" s="216"/>
      <c r="W21" s="216"/>
      <c r="X21" s="217"/>
      <c r="Y21" s="218"/>
      <c r="Z21" s="218"/>
      <c r="AA21" s="218"/>
      <c r="AB21" s="218"/>
      <c r="AC21" s="218"/>
      <c r="AD21" s="218"/>
      <c r="AE21" s="218">
        <v>16</v>
      </c>
      <c r="AF21" s="218"/>
      <c r="AG21" s="218"/>
      <c r="AH21" s="218"/>
      <c r="AI21" s="218"/>
      <c r="AJ21" s="218"/>
      <c r="AK21" s="218"/>
      <c r="AL21" s="218"/>
      <c r="AM21" s="218"/>
      <c r="AN21" s="218"/>
      <c r="AO21" s="218"/>
      <c r="AP21" s="218"/>
      <c r="AQ21" s="218"/>
      <c r="AR21" s="218"/>
      <c r="AS21" s="306"/>
      <c r="AT21" s="307"/>
      <c r="AU21" s="69" t="s">
        <v>134</v>
      </c>
      <c r="AW21" s="289"/>
      <c r="AX21" s="289"/>
      <c r="AY21" s="289"/>
      <c r="AZ21" s="289"/>
      <c r="BA21" s="289"/>
      <c r="BB21" s="289"/>
      <c r="BC21" s="289"/>
      <c r="BD21" s="289"/>
      <c r="BE21" s="289"/>
      <c r="BF21" s="289"/>
      <c r="BG21" s="289"/>
      <c r="BH21" s="289"/>
      <c r="BI21" s="292"/>
      <c r="BJ21" s="292"/>
      <c r="BK21" s="292"/>
      <c r="BL21" s="292"/>
      <c r="BM21" s="292"/>
      <c r="BN21" s="292"/>
      <c r="BO21" s="292"/>
      <c r="BP21" s="292"/>
      <c r="BQ21" s="292"/>
      <c r="BR21" s="292"/>
      <c r="BS21" s="292"/>
      <c r="BT21" s="292"/>
      <c r="BU21" s="289"/>
      <c r="BV21" s="289"/>
      <c r="BW21" s="289"/>
      <c r="BX21" s="289"/>
      <c r="BY21" s="289"/>
      <c r="BZ21" s="289"/>
      <c r="CA21" s="289"/>
      <c r="CB21" s="289"/>
      <c r="CC21" s="289"/>
      <c r="CD21" s="289"/>
      <c r="CE21" s="289"/>
      <c r="CF21" s="289"/>
      <c r="CG21" s="292"/>
      <c r="CH21" s="292"/>
      <c r="CI21" s="292"/>
      <c r="CJ21" s="292"/>
      <c r="CK21" s="292"/>
      <c r="CL21" s="292"/>
      <c r="CM21" s="292"/>
      <c r="CN21" s="292"/>
      <c r="CO21" s="292"/>
      <c r="CP21" s="292"/>
      <c r="CQ21" s="292"/>
      <c r="CR21" s="292"/>
    </row>
    <row r="22" spans="1:96" s="67" customFormat="1" ht="15">
      <c r="A22" s="136">
        <v>13</v>
      </c>
      <c r="B22" s="143"/>
      <c r="C22" s="137" t="s">
        <v>8</v>
      </c>
      <c r="D22" s="137"/>
      <c r="E22" s="137"/>
      <c r="F22" s="139">
        <v>1</v>
      </c>
      <c r="G22" s="140"/>
      <c r="H22" s="140"/>
      <c r="I22" s="140"/>
      <c r="J22" s="140"/>
      <c r="K22" s="141"/>
      <c r="L22" s="80">
        <f t="shared" si="5"/>
        <v>39356</v>
      </c>
      <c r="M22" s="81">
        <f t="shared" si="6"/>
        <v>39357.4</v>
      </c>
      <c r="N22" s="75">
        <f t="shared" si="0"/>
        <v>39356</v>
      </c>
      <c r="O22" s="76">
        <f t="shared" si="1"/>
        <v>39356</v>
      </c>
      <c r="P22" s="76">
        <f t="shared" si="2"/>
        <v>39356</v>
      </c>
      <c r="Q22" s="76">
        <f t="shared" si="3"/>
        <v>39356</v>
      </c>
      <c r="R22" s="76">
        <f t="shared" si="4"/>
        <v>39356</v>
      </c>
      <c r="S22" s="219"/>
      <c r="T22" s="216"/>
      <c r="U22" s="216"/>
      <c r="V22" s="216"/>
      <c r="W22" s="216"/>
      <c r="X22" s="217"/>
      <c r="Y22" s="218"/>
      <c r="Z22" s="218"/>
      <c r="AA22" s="218"/>
      <c r="AB22" s="218"/>
      <c r="AC22" s="218"/>
      <c r="AD22" s="218"/>
      <c r="AE22" s="218">
        <v>1</v>
      </c>
      <c r="AF22" s="218"/>
      <c r="AG22" s="218"/>
      <c r="AH22" s="218"/>
      <c r="AI22" s="218"/>
      <c r="AJ22" s="218"/>
      <c r="AK22" s="218"/>
      <c r="AL22" s="218"/>
      <c r="AM22" s="218"/>
      <c r="AN22" s="218"/>
      <c r="AO22" s="218"/>
      <c r="AP22" s="218"/>
      <c r="AQ22" s="218"/>
      <c r="AR22" s="218"/>
      <c r="AS22" s="306"/>
      <c r="AT22" s="307"/>
      <c r="AU22" s="69" t="s">
        <v>134</v>
      </c>
      <c r="AW22" s="289"/>
      <c r="AX22" s="289"/>
      <c r="AY22" s="289"/>
      <c r="AZ22" s="289"/>
      <c r="BA22" s="289"/>
      <c r="BB22" s="289"/>
      <c r="BC22" s="289"/>
      <c r="BD22" s="289"/>
      <c r="BE22" s="289"/>
      <c r="BF22" s="289"/>
      <c r="BG22" s="289"/>
      <c r="BH22" s="289"/>
      <c r="BI22" s="292"/>
      <c r="BJ22" s="292"/>
      <c r="BK22" s="292"/>
      <c r="BL22" s="292"/>
      <c r="BM22" s="292"/>
      <c r="BN22" s="292"/>
      <c r="BO22" s="292"/>
      <c r="BP22" s="292"/>
      <c r="BQ22" s="292"/>
      <c r="BR22" s="292"/>
      <c r="BS22" s="292"/>
      <c r="BT22" s="292"/>
      <c r="BU22" s="289"/>
      <c r="BV22" s="289"/>
      <c r="BW22" s="289"/>
      <c r="BX22" s="289"/>
      <c r="BY22" s="289"/>
      <c r="BZ22" s="289"/>
      <c r="CA22" s="289"/>
      <c r="CB22" s="289"/>
      <c r="CC22" s="289"/>
      <c r="CD22" s="289"/>
      <c r="CE22" s="289"/>
      <c r="CF22" s="289"/>
      <c r="CG22" s="292"/>
      <c r="CH22" s="292"/>
      <c r="CI22" s="292"/>
      <c r="CJ22" s="292"/>
      <c r="CK22" s="292"/>
      <c r="CL22" s="292"/>
      <c r="CM22" s="292"/>
      <c r="CN22" s="292"/>
      <c r="CO22" s="292"/>
      <c r="CP22" s="292"/>
      <c r="CQ22" s="292"/>
      <c r="CR22" s="292"/>
    </row>
    <row r="23" spans="1:96" s="67" customFormat="1" ht="15">
      <c r="A23" s="136">
        <v>14</v>
      </c>
      <c r="B23" s="143"/>
      <c r="C23" s="137" t="s">
        <v>45</v>
      </c>
      <c r="D23" s="137"/>
      <c r="E23" s="137"/>
      <c r="F23" s="139"/>
      <c r="G23" s="142"/>
      <c r="H23" s="142"/>
      <c r="I23" s="142"/>
      <c r="J23" s="142"/>
      <c r="K23" s="141"/>
      <c r="L23" s="80">
        <f t="shared" si="5"/>
      </c>
      <c r="M23" s="81">
        <f t="shared" si="6"/>
      </c>
      <c r="N23" s="75">
        <f t="shared" si="0"/>
        <v>39356</v>
      </c>
      <c r="O23" s="76">
        <f t="shared" si="1"/>
        <v>39356</v>
      </c>
      <c r="P23" s="76">
        <f t="shared" si="2"/>
        <v>39356</v>
      </c>
      <c r="Q23" s="76">
        <f t="shared" si="3"/>
        <v>39356</v>
      </c>
      <c r="R23" s="76">
        <f t="shared" si="4"/>
        <v>39356</v>
      </c>
      <c r="S23" s="219"/>
      <c r="T23" s="216"/>
      <c r="U23" s="216"/>
      <c r="V23" s="216"/>
      <c r="W23" s="216"/>
      <c r="X23" s="217"/>
      <c r="Y23" s="218"/>
      <c r="Z23" s="218"/>
      <c r="AA23" s="218"/>
      <c r="AB23" s="218"/>
      <c r="AC23" s="218"/>
      <c r="AD23" s="218"/>
      <c r="AE23" s="218"/>
      <c r="AF23" s="218"/>
      <c r="AG23" s="218"/>
      <c r="AH23" s="218"/>
      <c r="AI23" s="218"/>
      <c r="AJ23" s="218"/>
      <c r="AK23" s="218"/>
      <c r="AL23" s="218"/>
      <c r="AM23" s="218"/>
      <c r="AN23" s="218"/>
      <c r="AO23" s="218"/>
      <c r="AP23" s="218"/>
      <c r="AQ23" s="218"/>
      <c r="AR23" s="218"/>
      <c r="AS23" s="306"/>
      <c r="AT23" s="307"/>
      <c r="AU23" s="69"/>
      <c r="AW23" s="289"/>
      <c r="AX23" s="289"/>
      <c r="AY23" s="289"/>
      <c r="AZ23" s="289"/>
      <c r="BA23" s="289"/>
      <c r="BB23" s="289"/>
      <c r="BC23" s="289"/>
      <c r="BD23" s="289"/>
      <c r="BE23" s="289"/>
      <c r="BF23" s="289"/>
      <c r="BG23" s="289"/>
      <c r="BH23" s="289"/>
      <c r="BI23" s="292"/>
      <c r="BJ23" s="292"/>
      <c r="BK23" s="292"/>
      <c r="BL23" s="292"/>
      <c r="BM23" s="292"/>
      <c r="BN23" s="292"/>
      <c r="BO23" s="292"/>
      <c r="BP23" s="292"/>
      <c r="BQ23" s="292"/>
      <c r="BR23" s="292"/>
      <c r="BS23" s="292"/>
      <c r="BT23" s="292"/>
      <c r="BU23" s="289"/>
      <c r="BV23" s="289"/>
      <c r="BW23" s="289"/>
      <c r="BX23" s="289"/>
      <c r="BY23" s="289"/>
      <c r="BZ23" s="289"/>
      <c r="CA23" s="289"/>
      <c r="CB23" s="289"/>
      <c r="CC23" s="289"/>
      <c r="CD23" s="289"/>
      <c r="CE23" s="289"/>
      <c r="CF23" s="289"/>
      <c r="CG23" s="292"/>
      <c r="CH23" s="292"/>
      <c r="CI23" s="292"/>
      <c r="CJ23" s="292"/>
      <c r="CK23" s="292"/>
      <c r="CL23" s="292"/>
      <c r="CM23" s="292"/>
      <c r="CN23" s="292"/>
      <c r="CO23" s="292"/>
      <c r="CP23" s="292"/>
      <c r="CQ23" s="292"/>
      <c r="CR23" s="292"/>
    </row>
    <row r="24" spans="1:96" s="67" customFormat="1" ht="15">
      <c r="A24" s="136">
        <v>15</v>
      </c>
      <c r="B24" s="143"/>
      <c r="C24" s="143" t="s">
        <v>15</v>
      </c>
      <c r="D24" s="137"/>
      <c r="E24" s="137"/>
      <c r="F24" s="139"/>
      <c r="G24" s="140"/>
      <c r="H24" s="140"/>
      <c r="I24" s="140"/>
      <c r="J24" s="140"/>
      <c r="K24" s="141"/>
      <c r="L24" s="80">
        <f t="shared" si="5"/>
      </c>
      <c r="M24" s="81">
        <f t="shared" si="6"/>
      </c>
      <c r="N24" s="75">
        <f t="shared" si="0"/>
        <v>39356</v>
      </c>
      <c r="O24" s="76">
        <f t="shared" si="1"/>
        <v>39356</v>
      </c>
      <c r="P24" s="76">
        <f t="shared" si="2"/>
        <v>39356</v>
      </c>
      <c r="Q24" s="76">
        <f t="shared" si="3"/>
        <v>39356</v>
      </c>
      <c r="R24" s="76">
        <f t="shared" si="4"/>
        <v>39356</v>
      </c>
      <c r="S24" s="219"/>
      <c r="T24" s="216"/>
      <c r="U24" s="216"/>
      <c r="V24" s="216"/>
      <c r="W24" s="216"/>
      <c r="X24" s="217"/>
      <c r="Y24" s="218"/>
      <c r="Z24" s="218"/>
      <c r="AA24" s="218"/>
      <c r="AB24" s="218"/>
      <c r="AC24" s="218"/>
      <c r="AD24" s="218"/>
      <c r="AE24" s="218"/>
      <c r="AF24" s="218"/>
      <c r="AG24" s="218"/>
      <c r="AH24" s="218"/>
      <c r="AI24" s="218"/>
      <c r="AJ24" s="218"/>
      <c r="AK24" s="218"/>
      <c r="AL24" s="218"/>
      <c r="AM24" s="218"/>
      <c r="AN24" s="218"/>
      <c r="AO24" s="218"/>
      <c r="AP24" s="218"/>
      <c r="AQ24" s="218"/>
      <c r="AR24" s="218"/>
      <c r="AS24" s="306"/>
      <c r="AT24" s="307"/>
      <c r="AU24" s="69"/>
      <c r="AW24" s="289"/>
      <c r="AX24" s="289"/>
      <c r="AY24" s="289"/>
      <c r="AZ24" s="289"/>
      <c r="BA24" s="289"/>
      <c r="BB24" s="289"/>
      <c r="BC24" s="289"/>
      <c r="BD24" s="289"/>
      <c r="BE24" s="289"/>
      <c r="BF24" s="289"/>
      <c r="BG24" s="289"/>
      <c r="BH24" s="289"/>
      <c r="BI24" s="292"/>
      <c r="BJ24" s="292"/>
      <c r="BK24" s="292"/>
      <c r="BL24" s="292"/>
      <c r="BM24" s="292"/>
      <c r="BN24" s="292"/>
      <c r="BO24" s="292"/>
      <c r="BP24" s="292"/>
      <c r="BQ24" s="292"/>
      <c r="BR24" s="292"/>
      <c r="BS24" s="292"/>
      <c r="BT24" s="292"/>
      <c r="BU24" s="289"/>
      <c r="BV24" s="289"/>
      <c r="BW24" s="289"/>
      <c r="BX24" s="289"/>
      <c r="BY24" s="289"/>
      <c r="BZ24" s="289"/>
      <c r="CA24" s="289"/>
      <c r="CB24" s="289"/>
      <c r="CC24" s="289"/>
      <c r="CD24" s="289"/>
      <c r="CE24" s="289"/>
      <c r="CF24" s="289"/>
      <c r="CG24" s="292"/>
      <c r="CH24" s="292"/>
      <c r="CI24" s="292"/>
      <c r="CJ24" s="292"/>
      <c r="CK24" s="292"/>
      <c r="CL24" s="292"/>
      <c r="CM24" s="292"/>
      <c r="CN24" s="292"/>
      <c r="CO24" s="292"/>
      <c r="CP24" s="292"/>
      <c r="CQ24" s="292"/>
      <c r="CR24" s="292"/>
    </row>
    <row r="25" spans="1:96" s="67" customFormat="1" ht="15">
      <c r="A25" s="136">
        <v>16</v>
      </c>
      <c r="B25" s="143"/>
      <c r="C25" s="137" t="s">
        <v>20</v>
      </c>
      <c r="D25" s="137"/>
      <c r="E25" s="137"/>
      <c r="F25" s="139"/>
      <c r="G25" s="140"/>
      <c r="H25" s="140"/>
      <c r="I25" s="140"/>
      <c r="J25" s="140"/>
      <c r="K25" s="141"/>
      <c r="L25" s="80">
        <f t="shared" si="5"/>
      </c>
      <c r="M25" s="81">
        <f t="shared" si="6"/>
      </c>
      <c r="N25" s="75">
        <f t="shared" si="0"/>
        <v>39356</v>
      </c>
      <c r="O25" s="76">
        <f t="shared" si="1"/>
        <v>39356</v>
      </c>
      <c r="P25" s="76">
        <f t="shared" si="2"/>
        <v>39356</v>
      </c>
      <c r="Q25" s="76">
        <f t="shared" si="3"/>
        <v>39356</v>
      </c>
      <c r="R25" s="76">
        <f t="shared" si="4"/>
        <v>39356</v>
      </c>
      <c r="S25" s="219"/>
      <c r="T25" s="216"/>
      <c r="U25" s="216"/>
      <c r="V25" s="216"/>
      <c r="W25" s="216"/>
      <c r="X25" s="217"/>
      <c r="Y25" s="218"/>
      <c r="Z25" s="218"/>
      <c r="AA25" s="218"/>
      <c r="AB25" s="218"/>
      <c r="AC25" s="218"/>
      <c r="AD25" s="218"/>
      <c r="AE25" s="218"/>
      <c r="AF25" s="218"/>
      <c r="AG25" s="218"/>
      <c r="AH25" s="218"/>
      <c r="AI25" s="218"/>
      <c r="AJ25" s="218"/>
      <c r="AK25" s="218"/>
      <c r="AL25" s="218"/>
      <c r="AM25" s="218"/>
      <c r="AN25" s="218"/>
      <c r="AO25" s="218"/>
      <c r="AP25" s="218"/>
      <c r="AQ25" s="218"/>
      <c r="AR25" s="218"/>
      <c r="AS25" s="306"/>
      <c r="AT25" s="307"/>
      <c r="AU25" s="69"/>
      <c r="AW25" s="289"/>
      <c r="AX25" s="289"/>
      <c r="AY25" s="289"/>
      <c r="AZ25" s="289"/>
      <c r="BA25" s="289"/>
      <c r="BB25" s="289"/>
      <c r="BC25" s="289"/>
      <c r="BD25" s="289"/>
      <c r="BE25" s="289"/>
      <c r="BF25" s="289"/>
      <c r="BG25" s="289"/>
      <c r="BH25" s="289"/>
      <c r="BI25" s="292"/>
      <c r="BJ25" s="292"/>
      <c r="BK25" s="292"/>
      <c r="BL25" s="292"/>
      <c r="BM25" s="292"/>
      <c r="BN25" s="292"/>
      <c r="BO25" s="292"/>
      <c r="BP25" s="292"/>
      <c r="BQ25" s="292"/>
      <c r="BR25" s="292"/>
      <c r="BS25" s="292"/>
      <c r="BT25" s="292"/>
      <c r="BU25" s="289"/>
      <c r="BV25" s="289"/>
      <c r="BW25" s="289"/>
      <c r="BX25" s="289"/>
      <c r="BY25" s="289"/>
      <c r="BZ25" s="289"/>
      <c r="CA25" s="289"/>
      <c r="CB25" s="289"/>
      <c r="CC25" s="289"/>
      <c r="CD25" s="289"/>
      <c r="CE25" s="289"/>
      <c r="CF25" s="289"/>
      <c r="CG25" s="292"/>
      <c r="CH25" s="292"/>
      <c r="CI25" s="292"/>
      <c r="CJ25" s="292"/>
      <c r="CK25" s="292"/>
      <c r="CL25" s="292"/>
      <c r="CM25" s="292"/>
      <c r="CN25" s="292"/>
      <c r="CO25" s="292"/>
      <c r="CP25" s="292"/>
      <c r="CQ25" s="292"/>
      <c r="CR25" s="292"/>
    </row>
    <row r="26" spans="1:96" s="67" customFormat="1" ht="15">
      <c r="A26" s="136">
        <v>17</v>
      </c>
      <c r="B26" s="143"/>
      <c r="C26" s="137"/>
      <c r="D26" s="137" t="s">
        <v>16</v>
      </c>
      <c r="E26" s="137"/>
      <c r="F26" s="139">
        <v>5</v>
      </c>
      <c r="G26" s="140"/>
      <c r="H26" s="140"/>
      <c r="I26" s="140"/>
      <c r="J26" s="140"/>
      <c r="K26" s="141"/>
      <c r="L26" s="80">
        <f t="shared" si="5"/>
        <v>39356</v>
      </c>
      <c r="M26" s="81">
        <f t="shared" si="6"/>
        <v>39363</v>
      </c>
      <c r="N26" s="75">
        <f t="shared" si="0"/>
        <v>39356</v>
      </c>
      <c r="O26" s="76">
        <f t="shared" si="1"/>
        <v>39356</v>
      </c>
      <c r="P26" s="76">
        <f t="shared" si="2"/>
        <v>39356</v>
      </c>
      <c r="Q26" s="76">
        <f t="shared" si="3"/>
        <v>39356</v>
      </c>
      <c r="R26" s="76">
        <f t="shared" si="4"/>
        <v>39356</v>
      </c>
      <c r="S26" s="219"/>
      <c r="T26" s="216"/>
      <c r="U26" s="216"/>
      <c r="V26" s="216"/>
      <c r="W26" s="216"/>
      <c r="X26" s="217"/>
      <c r="Y26" s="218"/>
      <c r="Z26" s="218"/>
      <c r="AA26" s="218"/>
      <c r="AB26" s="218"/>
      <c r="AC26" s="218"/>
      <c r="AD26" s="218"/>
      <c r="AE26" s="218">
        <v>40</v>
      </c>
      <c r="AF26" s="218"/>
      <c r="AG26" s="218"/>
      <c r="AH26" s="218"/>
      <c r="AI26" s="218"/>
      <c r="AJ26" s="218"/>
      <c r="AK26" s="218"/>
      <c r="AL26" s="218"/>
      <c r="AM26" s="218"/>
      <c r="AN26" s="218"/>
      <c r="AO26" s="218"/>
      <c r="AP26" s="218"/>
      <c r="AQ26" s="218"/>
      <c r="AR26" s="218"/>
      <c r="AS26" s="306"/>
      <c r="AT26" s="307"/>
      <c r="AU26" s="69" t="s">
        <v>134</v>
      </c>
      <c r="AW26" s="289"/>
      <c r="AX26" s="289"/>
      <c r="AY26" s="289"/>
      <c r="AZ26" s="289"/>
      <c r="BA26" s="289"/>
      <c r="BB26" s="289"/>
      <c r="BC26" s="289"/>
      <c r="BD26" s="289"/>
      <c r="BE26" s="289"/>
      <c r="BF26" s="289"/>
      <c r="BG26" s="289"/>
      <c r="BH26" s="289"/>
      <c r="BI26" s="292"/>
      <c r="BJ26" s="292"/>
      <c r="BK26" s="292"/>
      <c r="BL26" s="292"/>
      <c r="BM26" s="292"/>
      <c r="BN26" s="292"/>
      <c r="BO26" s="292"/>
      <c r="BP26" s="292"/>
      <c r="BQ26" s="292"/>
      <c r="BR26" s="292"/>
      <c r="BS26" s="292"/>
      <c r="BT26" s="292"/>
      <c r="BU26" s="289"/>
      <c r="BV26" s="289"/>
      <c r="BW26" s="289"/>
      <c r="BX26" s="289"/>
      <c r="BY26" s="289"/>
      <c r="BZ26" s="289"/>
      <c r="CA26" s="289"/>
      <c r="CB26" s="289"/>
      <c r="CC26" s="289"/>
      <c r="CD26" s="289"/>
      <c r="CE26" s="289"/>
      <c r="CF26" s="289"/>
      <c r="CG26" s="292"/>
      <c r="CH26" s="292"/>
      <c r="CI26" s="292"/>
      <c r="CJ26" s="292"/>
      <c r="CK26" s="292"/>
      <c r="CL26" s="292"/>
      <c r="CM26" s="292"/>
      <c r="CN26" s="292"/>
      <c r="CO26" s="292"/>
      <c r="CP26" s="292"/>
      <c r="CQ26" s="292"/>
      <c r="CR26" s="292"/>
    </row>
    <row r="27" spans="1:96" s="67" customFormat="1" ht="15">
      <c r="A27" s="136">
        <v>18</v>
      </c>
      <c r="B27" s="143"/>
      <c r="C27" s="137"/>
      <c r="D27" s="137" t="s">
        <v>17</v>
      </c>
      <c r="E27" s="137"/>
      <c r="F27" s="139">
        <v>1</v>
      </c>
      <c r="G27" s="140"/>
      <c r="H27" s="140"/>
      <c r="I27" s="140"/>
      <c r="J27" s="140"/>
      <c r="K27" s="141"/>
      <c r="L27" s="80">
        <f t="shared" si="5"/>
        <v>39356</v>
      </c>
      <c r="M27" s="81">
        <f t="shared" si="6"/>
        <v>39357.4</v>
      </c>
      <c r="N27" s="75">
        <f t="shared" si="0"/>
        <v>39356</v>
      </c>
      <c r="O27" s="76">
        <f t="shared" si="1"/>
        <v>39356</v>
      </c>
      <c r="P27" s="76">
        <f t="shared" si="2"/>
        <v>39356</v>
      </c>
      <c r="Q27" s="76">
        <f t="shared" si="3"/>
        <v>39356</v>
      </c>
      <c r="R27" s="76">
        <f t="shared" si="4"/>
        <v>39356</v>
      </c>
      <c r="S27" s="219"/>
      <c r="T27" s="216">
        <v>66</v>
      </c>
      <c r="U27" s="216"/>
      <c r="V27" s="216"/>
      <c r="W27" s="216"/>
      <c r="X27" s="217"/>
      <c r="Y27" s="218"/>
      <c r="Z27" s="218"/>
      <c r="AA27" s="218"/>
      <c r="AB27" s="218"/>
      <c r="AC27" s="218"/>
      <c r="AD27" s="218"/>
      <c r="AE27" s="218">
        <v>8</v>
      </c>
      <c r="AF27" s="218"/>
      <c r="AG27" s="218"/>
      <c r="AH27" s="218"/>
      <c r="AI27" s="218"/>
      <c r="AJ27" s="218"/>
      <c r="AK27" s="218"/>
      <c r="AL27" s="218"/>
      <c r="AM27" s="218"/>
      <c r="AN27" s="218"/>
      <c r="AO27" s="218"/>
      <c r="AP27" s="218"/>
      <c r="AQ27" s="218"/>
      <c r="AR27" s="218"/>
      <c r="AS27" s="306"/>
      <c r="AT27" s="307"/>
      <c r="AU27" s="69" t="s">
        <v>134</v>
      </c>
      <c r="AW27" s="289"/>
      <c r="AX27" s="289"/>
      <c r="AY27" s="289"/>
      <c r="AZ27" s="289"/>
      <c r="BA27" s="289"/>
      <c r="BB27" s="289"/>
      <c r="BC27" s="289"/>
      <c r="BD27" s="289"/>
      <c r="BE27" s="289"/>
      <c r="BF27" s="289"/>
      <c r="BG27" s="289"/>
      <c r="BH27" s="289"/>
      <c r="BI27" s="292"/>
      <c r="BJ27" s="292"/>
      <c r="BK27" s="292"/>
      <c r="BL27" s="292"/>
      <c r="BM27" s="292"/>
      <c r="BN27" s="292"/>
      <c r="BO27" s="292"/>
      <c r="BP27" s="292"/>
      <c r="BQ27" s="292"/>
      <c r="BR27" s="292"/>
      <c r="BS27" s="292"/>
      <c r="BT27" s="292"/>
      <c r="BU27" s="289"/>
      <c r="BV27" s="289"/>
      <c r="BW27" s="289"/>
      <c r="BX27" s="289"/>
      <c r="BY27" s="289"/>
      <c r="BZ27" s="289"/>
      <c r="CA27" s="289"/>
      <c r="CB27" s="289"/>
      <c r="CC27" s="289"/>
      <c r="CD27" s="289"/>
      <c r="CE27" s="289"/>
      <c r="CF27" s="289"/>
      <c r="CG27" s="292"/>
      <c r="CH27" s="292"/>
      <c r="CI27" s="292"/>
      <c r="CJ27" s="292"/>
      <c r="CK27" s="292"/>
      <c r="CL27" s="292"/>
      <c r="CM27" s="292"/>
      <c r="CN27" s="292"/>
      <c r="CO27" s="292"/>
      <c r="CP27" s="292"/>
      <c r="CQ27" s="292"/>
      <c r="CR27" s="292"/>
    </row>
    <row r="28" spans="1:96" s="67" customFormat="1" ht="15">
      <c r="A28" s="136">
        <v>19</v>
      </c>
      <c r="B28" s="143"/>
      <c r="C28" s="137"/>
      <c r="D28" s="145" t="s">
        <v>141</v>
      </c>
      <c r="E28" s="137"/>
      <c r="F28" s="139">
        <v>15</v>
      </c>
      <c r="G28" s="140"/>
      <c r="H28" s="140"/>
      <c r="I28" s="140"/>
      <c r="J28" s="140"/>
      <c r="K28" s="141"/>
      <c r="L28" s="80">
        <f t="shared" si="5"/>
        <v>39356</v>
      </c>
      <c r="M28" s="81">
        <f t="shared" si="6"/>
        <v>39377</v>
      </c>
      <c r="N28" s="75">
        <f t="shared" si="0"/>
        <v>39356</v>
      </c>
      <c r="O28" s="76">
        <f t="shared" si="1"/>
        <v>39356</v>
      </c>
      <c r="P28" s="76">
        <f t="shared" si="2"/>
        <v>39356</v>
      </c>
      <c r="Q28" s="76">
        <f t="shared" si="3"/>
        <v>39356</v>
      </c>
      <c r="R28" s="76">
        <f t="shared" si="4"/>
        <v>39356</v>
      </c>
      <c r="S28" s="219"/>
      <c r="T28" s="216"/>
      <c r="U28" s="216"/>
      <c r="V28" s="216"/>
      <c r="W28" s="216"/>
      <c r="X28" s="217"/>
      <c r="Y28" s="218"/>
      <c r="Z28" s="218"/>
      <c r="AA28" s="218"/>
      <c r="AB28" s="218"/>
      <c r="AC28" s="218"/>
      <c r="AD28" s="218"/>
      <c r="AE28" s="218"/>
      <c r="AF28" s="218"/>
      <c r="AG28" s="218"/>
      <c r="AH28" s="218"/>
      <c r="AI28" s="218"/>
      <c r="AJ28" s="218"/>
      <c r="AK28" s="218"/>
      <c r="AL28" s="218"/>
      <c r="AM28" s="218"/>
      <c r="AN28" s="218"/>
      <c r="AO28" s="218"/>
      <c r="AP28" s="218"/>
      <c r="AQ28" s="218"/>
      <c r="AR28" s="218"/>
      <c r="AS28" s="306"/>
      <c r="AT28" s="307"/>
      <c r="AU28" s="69"/>
      <c r="AW28" s="289"/>
      <c r="AX28" s="289"/>
      <c r="AY28" s="289"/>
      <c r="AZ28" s="289"/>
      <c r="BA28" s="289"/>
      <c r="BB28" s="289"/>
      <c r="BC28" s="289"/>
      <c r="BD28" s="289"/>
      <c r="BE28" s="289"/>
      <c r="BF28" s="289"/>
      <c r="BG28" s="289"/>
      <c r="BH28" s="289"/>
      <c r="BI28" s="292"/>
      <c r="BJ28" s="292"/>
      <c r="BK28" s="292"/>
      <c r="BL28" s="292"/>
      <c r="BM28" s="292"/>
      <c r="BN28" s="292"/>
      <c r="BO28" s="292"/>
      <c r="BP28" s="292"/>
      <c r="BQ28" s="292"/>
      <c r="BR28" s="292"/>
      <c r="BS28" s="292"/>
      <c r="BT28" s="292"/>
      <c r="BU28" s="289"/>
      <c r="BV28" s="289"/>
      <c r="BW28" s="289"/>
      <c r="BX28" s="289"/>
      <c r="BY28" s="289"/>
      <c r="BZ28" s="289"/>
      <c r="CA28" s="289"/>
      <c r="CB28" s="289"/>
      <c r="CC28" s="289"/>
      <c r="CD28" s="289"/>
      <c r="CE28" s="289"/>
      <c r="CF28" s="289"/>
      <c r="CG28" s="292"/>
      <c r="CH28" s="292"/>
      <c r="CI28" s="292"/>
      <c r="CJ28" s="292"/>
      <c r="CK28" s="292"/>
      <c r="CL28" s="292"/>
      <c r="CM28" s="292"/>
      <c r="CN28" s="292"/>
      <c r="CO28" s="292"/>
      <c r="CP28" s="292"/>
      <c r="CQ28" s="292"/>
      <c r="CR28" s="292"/>
    </row>
    <row r="29" spans="1:96" s="67" customFormat="1" ht="15">
      <c r="A29" s="136">
        <v>20</v>
      </c>
      <c r="B29" s="143"/>
      <c r="C29" s="137"/>
      <c r="D29" s="137" t="s">
        <v>18</v>
      </c>
      <c r="E29" s="137"/>
      <c r="F29" s="139">
        <v>1</v>
      </c>
      <c r="G29" s="140"/>
      <c r="H29" s="140"/>
      <c r="I29" s="140"/>
      <c r="J29" s="140"/>
      <c r="K29" s="141"/>
      <c r="L29" s="80">
        <f t="shared" si="5"/>
        <v>39356</v>
      </c>
      <c r="M29" s="81">
        <f t="shared" si="6"/>
        <v>39357.4</v>
      </c>
      <c r="N29" s="75">
        <f t="shared" si="0"/>
        <v>39356</v>
      </c>
      <c r="O29" s="76">
        <f t="shared" si="1"/>
        <v>39356</v>
      </c>
      <c r="P29" s="76">
        <f t="shared" si="2"/>
        <v>39356</v>
      </c>
      <c r="Q29" s="76">
        <f t="shared" si="3"/>
        <v>39356</v>
      </c>
      <c r="R29" s="76">
        <f t="shared" si="4"/>
        <v>39356</v>
      </c>
      <c r="S29" s="219"/>
      <c r="T29" s="216"/>
      <c r="U29" s="216"/>
      <c r="V29" s="216"/>
      <c r="W29" s="216"/>
      <c r="X29" s="217"/>
      <c r="Y29" s="218"/>
      <c r="Z29" s="218"/>
      <c r="AA29" s="218"/>
      <c r="AB29" s="218"/>
      <c r="AC29" s="218"/>
      <c r="AD29" s="218"/>
      <c r="AE29" s="218"/>
      <c r="AF29" s="218"/>
      <c r="AG29" s="218"/>
      <c r="AH29" s="218"/>
      <c r="AI29" s="218"/>
      <c r="AJ29" s="218"/>
      <c r="AK29" s="218"/>
      <c r="AL29" s="218"/>
      <c r="AM29" s="218"/>
      <c r="AN29" s="218"/>
      <c r="AO29" s="218"/>
      <c r="AP29" s="218"/>
      <c r="AQ29" s="218"/>
      <c r="AR29" s="218"/>
      <c r="AS29" s="306"/>
      <c r="AT29" s="307"/>
      <c r="AU29" s="69"/>
      <c r="AW29" s="289"/>
      <c r="AX29" s="289"/>
      <c r="AY29" s="289"/>
      <c r="AZ29" s="289"/>
      <c r="BA29" s="289"/>
      <c r="BB29" s="289"/>
      <c r="BC29" s="289"/>
      <c r="BD29" s="289"/>
      <c r="BE29" s="289"/>
      <c r="BF29" s="289"/>
      <c r="BG29" s="289"/>
      <c r="BH29" s="289"/>
      <c r="BI29" s="292"/>
      <c r="BJ29" s="292"/>
      <c r="BK29" s="292"/>
      <c r="BL29" s="292"/>
      <c r="BM29" s="292"/>
      <c r="BN29" s="292"/>
      <c r="BO29" s="292"/>
      <c r="BP29" s="292"/>
      <c r="BQ29" s="292"/>
      <c r="BR29" s="292"/>
      <c r="BS29" s="292"/>
      <c r="BT29" s="292"/>
      <c r="BU29" s="289"/>
      <c r="BV29" s="289"/>
      <c r="BW29" s="289"/>
      <c r="BX29" s="289"/>
      <c r="BY29" s="289"/>
      <c r="BZ29" s="289"/>
      <c r="CA29" s="289"/>
      <c r="CB29" s="289"/>
      <c r="CC29" s="289"/>
      <c r="CD29" s="289"/>
      <c r="CE29" s="289"/>
      <c r="CF29" s="289"/>
      <c r="CG29" s="292"/>
      <c r="CH29" s="292"/>
      <c r="CI29" s="292"/>
      <c r="CJ29" s="292"/>
      <c r="CK29" s="292"/>
      <c r="CL29" s="292"/>
      <c r="CM29" s="292"/>
      <c r="CN29" s="292"/>
      <c r="CO29" s="292"/>
      <c r="CP29" s="292"/>
      <c r="CQ29" s="292"/>
      <c r="CR29" s="292"/>
    </row>
    <row r="30" spans="1:96" s="67" customFormat="1" ht="15">
      <c r="A30" s="136">
        <v>21</v>
      </c>
      <c r="B30" s="137"/>
      <c r="C30" s="137"/>
      <c r="D30" s="137" t="s">
        <v>19</v>
      </c>
      <c r="E30" s="137"/>
      <c r="F30" s="139">
        <v>40</v>
      </c>
      <c r="G30" s="140"/>
      <c r="H30" s="140"/>
      <c r="I30" s="140"/>
      <c r="J30" s="140"/>
      <c r="K30" s="141"/>
      <c r="L30" s="80">
        <f t="shared" si="5"/>
        <v>39356</v>
      </c>
      <c r="M30" s="81">
        <f t="shared" si="6"/>
        <v>39412</v>
      </c>
      <c r="N30" s="75">
        <f t="shared" si="0"/>
        <v>39356</v>
      </c>
      <c r="O30" s="76">
        <f t="shared" si="1"/>
        <v>39356</v>
      </c>
      <c r="P30" s="76">
        <f t="shared" si="2"/>
        <v>39356</v>
      </c>
      <c r="Q30" s="76">
        <f t="shared" si="3"/>
        <v>39356</v>
      </c>
      <c r="R30" s="76">
        <f t="shared" si="4"/>
        <v>39356</v>
      </c>
      <c r="S30" s="219"/>
      <c r="T30" s="216"/>
      <c r="U30" s="216"/>
      <c r="V30" s="216"/>
      <c r="W30" s="216"/>
      <c r="X30" s="217"/>
      <c r="Y30" s="218"/>
      <c r="Z30" s="218"/>
      <c r="AA30" s="218"/>
      <c r="AB30" s="218"/>
      <c r="AC30" s="218"/>
      <c r="AD30" s="218"/>
      <c r="AE30" s="218"/>
      <c r="AF30" s="218"/>
      <c r="AG30" s="218"/>
      <c r="AH30" s="218"/>
      <c r="AI30" s="218"/>
      <c r="AJ30" s="218"/>
      <c r="AK30" s="218"/>
      <c r="AL30" s="218"/>
      <c r="AM30" s="218"/>
      <c r="AN30" s="218"/>
      <c r="AO30" s="218"/>
      <c r="AP30" s="218"/>
      <c r="AQ30" s="218"/>
      <c r="AR30" s="218"/>
      <c r="AS30" s="306"/>
      <c r="AT30" s="307"/>
      <c r="AU30" s="69"/>
      <c r="AW30" s="289"/>
      <c r="AX30" s="289"/>
      <c r="AY30" s="289"/>
      <c r="AZ30" s="289"/>
      <c r="BA30" s="289"/>
      <c r="BB30" s="289"/>
      <c r="BC30" s="289"/>
      <c r="BD30" s="289"/>
      <c r="BE30" s="289"/>
      <c r="BF30" s="289"/>
      <c r="BG30" s="289"/>
      <c r="BH30" s="289"/>
      <c r="BI30" s="292"/>
      <c r="BJ30" s="292"/>
      <c r="BK30" s="292"/>
      <c r="BL30" s="292"/>
      <c r="BM30" s="292"/>
      <c r="BN30" s="292"/>
      <c r="BO30" s="292"/>
      <c r="BP30" s="292"/>
      <c r="BQ30" s="292"/>
      <c r="BR30" s="292"/>
      <c r="BS30" s="292"/>
      <c r="BT30" s="292"/>
      <c r="BU30" s="289"/>
      <c r="BV30" s="289"/>
      <c r="BW30" s="289"/>
      <c r="BX30" s="289"/>
      <c r="BY30" s="289"/>
      <c r="BZ30" s="289"/>
      <c r="CA30" s="289"/>
      <c r="CB30" s="289"/>
      <c r="CC30" s="289"/>
      <c r="CD30" s="289"/>
      <c r="CE30" s="289"/>
      <c r="CF30" s="289"/>
      <c r="CG30" s="292"/>
      <c r="CH30" s="292"/>
      <c r="CI30" s="292"/>
      <c r="CJ30" s="292"/>
      <c r="CK30" s="292"/>
      <c r="CL30" s="292"/>
      <c r="CM30" s="292"/>
      <c r="CN30" s="292"/>
      <c r="CO30" s="292"/>
      <c r="CP30" s="292"/>
      <c r="CQ30" s="292"/>
      <c r="CR30" s="292"/>
    </row>
    <row r="31" spans="1:96" s="67" customFormat="1" ht="15">
      <c r="A31" s="136">
        <v>22</v>
      </c>
      <c r="B31" s="143"/>
      <c r="C31" s="137" t="s">
        <v>45</v>
      </c>
      <c r="D31" s="137"/>
      <c r="E31" s="137"/>
      <c r="F31" s="139"/>
      <c r="G31" s="140"/>
      <c r="H31" s="140"/>
      <c r="I31" s="140"/>
      <c r="J31" s="140"/>
      <c r="K31" s="141"/>
      <c r="L31" s="80">
        <f t="shared" si="5"/>
      </c>
      <c r="M31" s="81">
        <f t="shared" si="6"/>
      </c>
      <c r="N31" s="75">
        <f t="shared" si="0"/>
        <v>39356</v>
      </c>
      <c r="O31" s="76">
        <f t="shared" si="1"/>
        <v>39356</v>
      </c>
      <c r="P31" s="76">
        <f t="shared" si="2"/>
        <v>39356</v>
      </c>
      <c r="Q31" s="76">
        <f t="shared" si="3"/>
        <v>39356</v>
      </c>
      <c r="R31" s="76">
        <f t="shared" si="4"/>
        <v>39356</v>
      </c>
      <c r="S31" s="219"/>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306"/>
      <c r="AT31" s="307"/>
      <c r="AU31" s="69"/>
      <c r="AW31" s="289"/>
      <c r="AX31" s="289"/>
      <c r="AY31" s="289"/>
      <c r="AZ31" s="289"/>
      <c r="BA31" s="289"/>
      <c r="BB31" s="289"/>
      <c r="BC31" s="289"/>
      <c r="BD31" s="289"/>
      <c r="BE31" s="289"/>
      <c r="BF31" s="289"/>
      <c r="BG31" s="289"/>
      <c r="BH31" s="289"/>
      <c r="BI31" s="292"/>
      <c r="BJ31" s="292"/>
      <c r="BK31" s="292"/>
      <c r="BL31" s="292"/>
      <c r="BM31" s="292"/>
      <c r="BN31" s="292"/>
      <c r="BO31" s="292"/>
      <c r="BP31" s="292"/>
      <c r="BQ31" s="292"/>
      <c r="BR31" s="292"/>
      <c r="BS31" s="292"/>
      <c r="BT31" s="292"/>
      <c r="BU31" s="289"/>
      <c r="BV31" s="289"/>
      <c r="BW31" s="289"/>
      <c r="BX31" s="289"/>
      <c r="BY31" s="289"/>
      <c r="BZ31" s="289"/>
      <c r="CA31" s="289"/>
      <c r="CB31" s="289"/>
      <c r="CC31" s="289"/>
      <c r="CD31" s="289"/>
      <c r="CE31" s="289"/>
      <c r="CF31" s="289"/>
      <c r="CG31" s="292"/>
      <c r="CH31" s="292"/>
      <c r="CI31" s="292"/>
      <c r="CJ31" s="292"/>
      <c r="CK31" s="292"/>
      <c r="CL31" s="292"/>
      <c r="CM31" s="292"/>
      <c r="CN31" s="292"/>
      <c r="CO31" s="292"/>
      <c r="CP31" s="292"/>
      <c r="CQ31" s="292"/>
      <c r="CR31" s="292"/>
    </row>
    <row r="32" spans="1:96" s="67" customFormat="1" ht="15">
      <c r="A32" s="136">
        <v>23</v>
      </c>
      <c r="B32" s="143"/>
      <c r="C32" s="143" t="s">
        <v>14</v>
      </c>
      <c r="D32" s="137"/>
      <c r="E32" s="137"/>
      <c r="F32" s="139"/>
      <c r="G32" s="140"/>
      <c r="H32" s="140"/>
      <c r="I32" s="140"/>
      <c r="J32" s="140"/>
      <c r="K32" s="141"/>
      <c r="L32" s="80">
        <f t="shared" si="5"/>
      </c>
      <c r="M32" s="81">
        <f t="shared" si="6"/>
      </c>
      <c r="N32" s="75">
        <f t="shared" si="0"/>
        <v>39356</v>
      </c>
      <c r="O32" s="76">
        <f t="shared" si="1"/>
        <v>39356</v>
      </c>
      <c r="P32" s="76">
        <f t="shared" si="2"/>
        <v>39356</v>
      </c>
      <c r="Q32" s="76">
        <f t="shared" si="3"/>
        <v>39356</v>
      </c>
      <c r="R32" s="76">
        <f t="shared" si="4"/>
        <v>39356</v>
      </c>
      <c r="S32" s="219"/>
      <c r="T32" s="216"/>
      <c r="U32" s="216"/>
      <c r="V32" s="216"/>
      <c r="W32" s="216"/>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306"/>
      <c r="AT32" s="307"/>
      <c r="AU32" s="69"/>
      <c r="AW32" s="289"/>
      <c r="AX32" s="289"/>
      <c r="AY32" s="289"/>
      <c r="AZ32" s="289"/>
      <c r="BA32" s="289"/>
      <c r="BB32" s="289"/>
      <c r="BC32" s="289"/>
      <c r="BD32" s="289"/>
      <c r="BE32" s="289"/>
      <c r="BF32" s="289"/>
      <c r="BG32" s="289"/>
      <c r="BH32" s="289"/>
      <c r="BI32" s="292"/>
      <c r="BJ32" s="292"/>
      <c r="BK32" s="292"/>
      <c r="BL32" s="292"/>
      <c r="BM32" s="292"/>
      <c r="BN32" s="292"/>
      <c r="BO32" s="292"/>
      <c r="BP32" s="292"/>
      <c r="BQ32" s="292"/>
      <c r="BR32" s="292"/>
      <c r="BS32" s="292"/>
      <c r="BT32" s="292"/>
      <c r="BU32" s="289"/>
      <c r="BV32" s="289"/>
      <c r="BW32" s="289"/>
      <c r="BX32" s="289"/>
      <c r="BY32" s="289"/>
      <c r="BZ32" s="289"/>
      <c r="CA32" s="289"/>
      <c r="CB32" s="289"/>
      <c r="CC32" s="289"/>
      <c r="CD32" s="289"/>
      <c r="CE32" s="289"/>
      <c r="CF32" s="289"/>
      <c r="CG32" s="292"/>
      <c r="CH32" s="292"/>
      <c r="CI32" s="292"/>
      <c r="CJ32" s="292"/>
      <c r="CK32" s="292"/>
      <c r="CL32" s="292"/>
      <c r="CM32" s="292"/>
      <c r="CN32" s="292"/>
      <c r="CO32" s="292"/>
      <c r="CP32" s="292"/>
      <c r="CQ32" s="292"/>
      <c r="CR32" s="292"/>
    </row>
    <row r="33" spans="1:96" s="67" customFormat="1" ht="15">
      <c r="A33" s="136">
        <v>24</v>
      </c>
      <c r="B33" s="143"/>
      <c r="C33" s="137" t="s">
        <v>123</v>
      </c>
      <c r="D33" s="137"/>
      <c r="E33" s="137"/>
      <c r="F33" s="139">
        <v>80</v>
      </c>
      <c r="G33" s="140"/>
      <c r="H33" s="140"/>
      <c r="I33" s="140"/>
      <c r="J33" s="140"/>
      <c r="K33" s="141">
        <v>40544</v>
      </c>
      <c r="L33" s="80">
        <f t="shared" si="5"/>
        <v>40544</v>
      </c>
      <c r="M33" s="81">
        <f t="shared" si="6"/>
        <v>40656</v>
      </c>
      <c r="N33" s="75">
        <f t="shared" si="0"/>
        <v>40544</v>
      </c>
      <c r="O33" s="76">
        <f t="shared" si="1"/>
        <v>39356</v>
      </c>
      <c r="P33" s="76">
        <f t="shared" si="2"/>
        <v>39356</v>
      </c>
      <c r="Q33" s="76">
        <f t="shared" si="3"/>
        <v>39356</v>
      </c>
      <c r="R33" s="76">
        <f t="shared" si="4"/>
        <v>39356</v>
      </c>
      <c r="S33" s="219"/>
      <c r="T33" s="216"/>
      <c r="U33" s="216"/>
      <c r="V33" s="216"/>
      <c r="W33" s="216"/>
      <c r="X33" s="217"/>
      <c r="Y33" s="218"/>
      <c r="Z33" s="218"/>
      <c r="AA33" s="218"/>
      <c r="AB33" s="218"/>
      <c r="AC33" s="218"/>
      <c r="AD33" s="218"/>
      <c r="AE33" s="218">
        <v>160</v>
      </c>
      <c r="AF33" s="218">
        <v>640</v>
      </c>
      <c r="AG33" s="218">
        <v>1920</v>
      </c>
      <c r="AH33" s="218"/>
      <c r="AI33" s="218"/>
      <c r="AJ33" s="218"/>
      <c r="AK33" s="218"/>
      <c r="AL33" s="218"/>
      <c r="AM33" s="218"/>
      <c r="AN33" s="218"/>
      <c r="AO33" s="218"/>
      <c r="AP33" s="218"/>
      <c r="AQ33" s="218"/>
      <c r="AR33" s="218"/>
      <c r="AS33" s="306"/>
      <c r="AT33" s="307"/>
      <c r="AU33" s="69" t="s">
        <v>133</v>
      </c>
      <c r="AW33" s="289"/>
      <c r="AX33" s="289"/>
      <c r="AY33" s="289"/>
      <c r="AZ33" s="289"/>
      <c r="BA33" s="289"/>
      <c r="BB33" s="289"/>
      <c r="BC33" s="289"/>
      <c r="BD33" s="289"/>
      <c r="BE33" s="289"/>
      <c r="BF33" s="289"/>
      <c r="BG33" s="289"/>
      <c r="BH33" s="289"/>
      <c r="BI33" s="292"/>
      <c r="BJ33" s="292"/>
      <c r="BK33" s="292"/>
      <c r="BL33" s="292"/>
      <c r="BM33" s="292"/>
      <c r="BN33" s="292"/>
      <c r="BO33" s="292"/>
      <c r="BP33" s="292"/>
      <c r="BQ33" s="292"/>
      <c r="BR33" s="292"/>
      <c r="BS33" s="292"/>
      <c r="BT33" s="292"/>
      <c r="BU33" s="289"/>
      <c r="BV33" s="289"/>
      <c r="BW33" s="289"/>
      <c r="BX33" s="289"/>
      <c r="BY33" s="289"/>
      <c r="BZ33" s="289"/>
      <c r="CA33" s="289"/>
      <c r="CB33" s="289"/>
      <c r="CC33" s="289"/>
      <c r="CD33" s="289"/>
      <c r="CE33" s="289"/>
      <c r="CF33" s="289"/>
      <c r="CG33" s="292"/>
      <c r="CH33" s="292"/>
      <c r="CI33" s="292"/>
      <c r="CJ33" s="292"/>
      <c r="CK33" s="292"/>
      <c r="CL33" s="292"/>
      <c r="CM33" s="292"/>
      <c r="CN33" s="292"/>
      <c r="CO33" s="292"/>
      <c r="CP33" s="292"/>
      <c r="CQ33" s="292"/>
      <c r="CR33" s="292"/>
    </row>
    <row r="34" spans="1:96" s="67" customFormat="1" ht="15">
      <c r="A34" s="136">
        <v>25</v>
      </c>
      <c r="B34" s="143"/>
      <c r="C34" s="137" t="s">
        <v>124</v>
      </c>
      <c r="D34" s="145"/>
      <c r="E34" s="137"/>
      <c r="F34" s="139">
        <v>80</v>
      </c>
      <c r="G34" s="140">
        <v>24</v>
      </c>
      <c r="H34" s="140"/>
      <c r="I34" s="140"/>
      <c r="J34" s="140"/>
      <c r="K34" s="141"/>
      <c r="L34" s="80">
        <f t="shared" si="5"/>
        <v>40656</v>
      </c>
      <c r="M34" s="81">
        <f t="shared" si="6"/>
        <v>40768</v>
      </c>
      <c r="N34" s="75">
        <f t="shared" si="0"/>
        <v>39356</v>
      </c>
      <c r="O34" s="76">
        <f t="shared" si="1"/>
        <v>40656</v>
      </c>
      <c r="P34" s="76">
        <f t="shared" si="2"/>
        <v>39356</v>
      </c>
      <c r="Q34" s="76">
        <f t="shared" si="3"/>
        <v>39356</v>
      </c>
      <c r="R34" s="76">
        <f t="shared" si="4"/>
        <v>39356</v>
      </c>
      <c r="S34" s="219"/>
      <c r="T34" s="216"/>
      <c r="U34" s="216"/>
      <c r="V34" s="216"/>
      <c r="W34" s="216"/>
      <c r="X34" s="217"/>
      <c r="Y34" s="218"/>
      <c r="Z34" s="218"/>
      <c r="AA34" s="218"/>
      <c r="AB34" s="218"/>
      <c r="AC34" s="218"/>
      <c r="AD34" s="218"/>
      <c r="AE34" s="218">
        <v>160</v>
      </c>
      <c r="AF34" s="218">
        <v>640</v>
      </c>
      <c r="AG34" s="218">
        <v>1920</v>
      </c>
      <c r="AH34" s="218"/>
      <c r="AI34" s="218"/>
      <c r="AJ34" s="218"/>
      <c r="AK34" s="218"/>
      <c r="AL34" s="218"/>
      <c r="AM34" s="218"/>
      <c r="AN34" s="218"/>
      <c r="AO34" s="218"/>
      <c r="AP34" s="218"/>
      <c r="AQ34" s="218"/>
      <c r="AR34" s="218"/>
      <c r="AS34" s="306"/>
      <c r="AT34" s="307"/>
      <c r="AU34" s="69" t="s">
        <v>133</v>
      </c>
      <c r="AW34" s="289"/>
      <c r="AX34" s="289"/>
      <c r="AY34" s="289"/>
      <c r="AZ34" s="289"/>
      <c r="BA34" s="289"/>
      <c r="BB34" s="289"/>
      <c r="BC34" s="289"/>
      <c r="BD34" s="289"/>
      <c r="BE34" s="289"/>
      <c r="BF34" s="289"/>
      <c r="BG34" s="289"/>
      <c r="BH34" s="289"/>
      <c r="BI34" s="292"/>
      <c r="BJ34" s="292"/>
      <c r="BK34" s="292"/>
      <c r="BL34" s="292"/>
      <c r="BM34" s="292"/>
      <c r="BN34" s="292"/>
      <c r="BO34" s="292"/>
      <c r="BP34" s="292"/>
      <c r="BQ34" s="292"/>
      <c r="BR34" s="292"/>
      <c r="BS34" s="292"/>
      <c r="BT34" s="292"/>
      <c r="BU34" s="289"/>
      <c r="BV34" s="289"/>
      <c r="BW34" s="289"/>
      <c r="BX34" s="289"/>
      <c r="BY34" s="289"/>
      <c r="BZ34" s="289"/>
      <c r="CA34" s="289"/>
      <c r="CB34" s="289"/>
      <c r="CC34" s="289"/>
      <c r="CD34" s="289"/>
      <c r="CE34" s="289"/>
      <c r="CF34" s="289"/>
      <c r="CG34" s="292"/>
      <c r="CH34" s="292"/>
      <c r="CI34" s="292"/>
      <c r="CJ34" s="292"/>
      <c r="CK34" s="292"/>
      <c r="CL34" s="292"/>
      <c r="CM34" s="292"/>
      <c r="CN34" s="292"/>
      <c r="CO34" s="292"/>
      <c r="CP34" s="292"/>
      <c r="CQ34" s="292"/>
      <c r="CR34" s="292"/>
    </row>
    <row r="35" spans="1:96" s="67" customFormat="1" ht="15">
      <c r="A35" s="136">
        <v>26</v>
      </c>
      <c r="B35" s="143"/>
      <c r="C35" s="137" t="s">
        <v>125</v>
      </c>
      <c r="D35" s="137"/>
      <c r="E35" s="137"/>
      <c r="F35" s="139">
        <v>80</v>
      </c>
      <c r="G35" s="140">
        <v>25</v>
      </c>
      <c r="H35" s="140"/>
      <c r="I35" s="140"/>
      <c r="J35" s="140"/>
      <c r="K35" s="141"/>
      <c r="L35" s="80">
        <f t="shared" si="5"/>
        <v>40768</v>
      </c>
      <c r="M35" s="81">
        <f t="shared" si="6"/>
        <v>40880</v>
      </c>
      <c r="N35" s="75">
        <f t="shared" si="0"/>
        <v>39356</v>
      </c>
      <c r="O35" s="76">
        <f t="shared" si="1"/>
        <v>40768</v>
      </c>
      <c r="P35" s="76">
        <f t="shared" si="2"/>
        <v>39356</v>
      </c>
      <c r="Q35" s="76">
        <f t="shared" si="3"/>
        <v>39356</v>
      </c>
      <c r="R35" s="76">
        <f t="shared" si="4"/>
        <v>39356</v>
      </c>
      <c r="S35" s="219"/>
      <c r="T35" s="216"/>
      <c r="U35" s="216"/>
      <c r="V35" s="216"/>
      <c r="W35" s="216"/>
      <c r="X35" s="217"/>
      <c r="Y35" s="218"/>
      <c r="Z35" s="218"/>
      <c r="AA35" s="218"/>
      <c r="AB35" s="218"/>
      <c r="AC35" s="218"/>
      <c r="AD35" s="218"/>
      <c r="AE35" s="218">
        <v>160</v>
      </c>
      <c r="AF35" s="218">
        <v>640</v>
      </c>
      <c r="AG35" s="218">
        <v>1920</v>
      </c>
      <c r="AH35" s="218"/>
      <c r="AI35" s="218"/>
      <c r="AJ35" s="218"/>
      <c r="AK35" s="218"/>
      <c r="AL35" s="218"/>
      <c r="AM35" s="218"/>
      <c r="AN35" s="218"/>
      <c r="AO35" s="218"/>
      <c r="AP35" s="218"/>
      <c r="AQ35" s="218"/>
      <c r="AR35" s="218"/>
      <c r="AS35" s="306"/>
      <c r="AT35" s="307"/>
      <c r="AU35" s="69" t="s">
        <v>133</v>
      </c>
      <c r="AW35" s="289"/>
      <c r="AX35" s="289"/>
      <c r="AY35" s="289"/>
      <c r="AZ35" s="289"/>
      <c r="BA35" s="289"/>
      <c r="BB35" s="289"/>
      <c r="BC35" s="289"/>
      <c r="BD35" s="289"/>
      <c r="BE35" s="289"/>
      <c r="BF35" s="289"/>
      <c r="BG35" s="289"/>
      <c r="BH35" s="289"/>
      <c r="BI35" s="292"/>
      <c r="BJ35" s="292"/>
      <c r="BK35" s="292"/>
      <c r="BL35" s="292"/>
      <c r="BM35" s="292"/>
      <c r="BN35" s="292"/>
      <c r="BO35" s="292"/>
      <c r="BP35" s="292"/>
      <c r="BQ35" s="292"/>
      <c r="BR35" s="292"/>
      <c r="BS35" s="292"/>
      <c r="BT35" s="292"/>
      <c r="BU35" s="289"/>
      <c r="BV35" s="289"/>
      <c r="BW35" s="289"/>
      <c r="BX35" s="289"/>
      <c r="BY35" s="289"/>
      <c r="BZ35" s="289"/>
      <c r="CA35" s="289"/>
      <c r="CB35" s="289"/>
      <c r="CC35" s="289"/>
      <c r="CD35" s="289"/>
      <c r="CE35" s="289"/>
      <c r="CF35" s="289"/>
      <c r="CG35" s="292"/>
      <c r="CH35" s="292"/>
      <c r="CI35" s="292"/>
      <c r="CJ35" s="292"/>
      <c r="CK35" s="292"/>
      <c r="CL35" s="292"/>
      <c r="CM35" s="292"/>
      <c r="CN35" s="292"/>
      <c r="CO35" s="292"/>
      <c r="CP35" s="292"/>
      <c r="CQ35" s="292"/>
      <c r="CR35" s="292"/>
    </row>
    <row r="36" spans="1:96" s="67" customFormat="1" ht="15">
      <c r="A36" s="136">
        <v>27</v>
      </c>
      <c r="B36" s="143"/>
      <c r="C36" s="137" t="s">
        <v>132</v>
      </c>
      <c r="D36" s="137"/>
      <c r="E36" s="137"/>
      <c r="F36" s="139">
        <v>80</v>
      </c>
      <c r="G36" s="140">
        <v>26</v>
      </c>
      <c r="H36" s="140"/>
      <c r="I36" s="140"/>
      <c r="J36" s="140"/>
      <c r="K36" s="141"/>
      <c r="L36" s="80">
        <f t="shared" si="5"/>
        <v>40880</v>
      </c>
      <c r="M36" s="81">
        <f t="shared" si="6"/>
        <v>40992</v>
      </c>
      <c r="N36" s="75">
        <f t="shared" si="0"/>
        <v>39356</v>
      </c>
      <c r="O36" s="76">
        <f t="shared" si="1"/>
        <v>40880</v>
      </c>
      <c r="P36" s="76">
        <f t="shared" si="2"/>
        <v>39356</v>
      </c>
      <c r="Q36" s="76">
        <f t="shared" si="3"/>
        <v>39356</v>
      </c>
      <c r="R36" s="76">
        <f t="shared" si="4"/>
        <v>39356</v>
      </c>
      <c r="S36" s="219"/>
      <c r="T36" s="216"/>
      <c r="U36" s="216"/>
      <c r="V36" s="216"/>
      <c r="W36" s="216"/>
      <c r="X36" s="217"/>
      <c r="Y36" s="218"/>
      <c r="Z36" s="218"/>
      <c r="AA36" s="218"/>
      <c r="AB36" s="218"/>
      <c r="AC36" s="218"/>
      <c r="AD36" s="218"/>
      <c r="AE36" s="218">
        <v>160</v>
      </c>
      <c r="AF36" s="218">
        <v>640</v>
      </c>
      <c r="AG36" s="218">
        <v>1920</v>
      </c>
      <c r="AH36" s="218"/>
      <c r="AI36" s="218"/>
      <c r="AJ36" s="218"/>
      <c r="AK36" s="218"/>
      <c r="AL36" s="218"/>
      <c r="AM36" s="218"/>
      <c r="AN36" s="218"/>
      <c r="AO36" s="218"/>
      <c r="AP36" s="218"/>
      <c r="AQ36" s="218"/>
      <c r="AR36" s="218"/>
      <c r="AS36" s="306"/>
      <c r="AT36" s="307"/>
      <c r="AU36" s="69" t="s">
        <v>133</v>
      </c>
      <c r="AW36" s="289"/>
      <c r="AX36" s="289"/>
      <c r="AY36" s="289"/>
      <c r="AZ36" s="289"/>
      <c r="BA36" s="289"/>
      <c r="BB36" s="289"/>
      <c r="BC36" s="289"/>
      <c r="BD36" s="289"/>
      <c r="BE36" s="289"/>
      <c r="BF36" s="289"/>
      <c r="BG36" s="289"/>
      <c r="BH36" s="289"/>
      <c r="BI36" s="292"/>
      <c r="BJ36" s="292"/>
      <c r="BK36" s="292"/>
      <c r="BL36" s="292"/>
      <c r="BM36" s="292"/>
      <c r="BN36" s="292"/>
      <c r="BO36" s="292"/>
      <c r="BP36" s="292"/>
      <c r="BQ36" s="292"/>
      <c r="BR36" s="292"/>
      <c r="BS36" s="292"/>
      <c r="BT36" s="292"/>
      <c r="BU36" s="289"/>
      <c r="BV36" s="289"/>
      <c r="BW36" s="289"/>
      <c r="BX36" s="289"/>
      <c r="BY36" s="289"/>
      <c r="BZ36" s="289"/>
      <c r="CA36" s="289"/>
      <c r="CB36" s="289"/>
      <c r="CC36" s="289"/>
      <c r="CD36" s="289"/>
      <c r="CE36" s="289"/>
      <c r="CF36" s="289"/>
      <c r="CG36" s="292"/>
      <c r="CH36" s="292"/>
      <c r="CI36" s="292"/>
      <c r="CJ36" s="292"/>
      <c r="CK36" s="292"/>
      <c r="CL36" s="292"/>
      <c r="CM36" s="292"/>
      <c r="CN36" s="292"/>
      <c r="CO36" s="292"/>
      <c r="CP36" s="292"/>
      <c r="CQ36" s="292"/>
      <c r="CR36" s="292"/>
    </row>
    <row r="37" spans="1:96" s="67" customFormat="1" ht="15">
      <c r="A37" s="136">
        <v>28</v>
      </c>
      <c r="B37" s="143"/>
      <c r="C37" s="143"/>
      <c r="D37" s="137"/>
      <c r="E37" s="137"/>
      <c r="F37" s="139"/>
      <c r="G37" s="140"/>
      <c r="H37" s="140"/>
      <c r="I37" s="140"/>
      <c r="J37" s="140"/>
      <c r="K37" s="141"/>
      <c r="L37" s="80">
        <f t="shared" si="5"/>
      </c>
      <c r="M37" s="81">
        <f t="shared" si="6"/>
      </c>
      <c r="N37" s="75">
        <f t="shared" si="0"/>
        <v>39356</v>
      </c>
      <c r="O37" s="76">
        <f t="shared" si="1"/>
        <v>39356</v>
      </c>
      <c r="P37" s="76">
        <f t="shared" si="2"/>
        <v>39356</v>
      </c>
      <c r="Q37" s="76">
        <f t="shared" si="3"/>
        <v>39356</v>
      </c>
      <c r="R37" s="76">
        <f t="shared" si="4"/>
        <v>39356</v>
      </c>
      <c r="S37" s="219"/>
      <c r="T37" s="216"/>
      <c r="U37" s="216"/>
      <c r="V37" s="216"/>
      <c r="W37" s="216"/>
      <c r="X37" s="217"/>
      <c r="Y37" s="218"/>
      <c r="Z37" s="218"/>
      <c r="AA37" s="218"/>
      <c r="AB37" s="218"/>
      <c r="AC37" s="218"/>
      <c r="AD37" s="218"/>
      <c r="AE37" s="218"/>
      <c r="AF37" s="218"/>
      <c r="AG37" s="218"/>
      <c r="AH37" s="218"/>
      <c r="AI37" s="218"/>
      <c r="AJ37" s="218"/>
      <c r="AK37" s="218"/>
      <c r="AL37" s="218"/>
      <c r="AM37" s="218"/>
      <c r="AN37" s="218"/>
      <c r="AO37" s="218"/>
      <c r="AP37" s="218"/>
      <c r="AQ37" s="218"/>
      <c r="AR37" s="218"/>
      <c r="AS37" s="306"/>
      <c r="AT37" s="307"/>
      <c r="AU37" s="69"/>
      <c r="AW37" s="289"/>
      <c r="AX37" s="289"/>
      <c r="AY37" s="289"/>
      <c r="AZ37" s="289"/>
      <c r="BA37" s="289"/>
      <c r="BB37" s="289"/>
      <c r="BC37" s="289"/>
      <c r="BD37" s="289"/>
      <c r="BE37" s="289"/>
      <c r="BF37" s="289"/>
      <c r="BG37" s="289"/>
      <c r="BH37" s="289"/>
      <c r="BI37" s="292"/>
      <c r="BJ37" s="292"/>
      <c r="BK37" s="292"/>
      <c r="BL37" s="292"/>
      <c r="BM37" s="292"/>
      <c r="BN37" s="292"/>
      <c r="BO37" s="292"/>
      <c r="BP37" s="292"/>
      <c r="BQ37" s="292"/>
      <c r="BR37" s="292"/>
      <c r="BS37" s="292"/>
      <c r="BT37" s="292"/>
      <c r="BU37" s="289"/>
      <c r="BV37" s="289"/>
      <c r="BW37" s="289"/>
      <c r="BX37" s="289"/>
      <c r="BY37" s="289"/>
      <c r="BZ37" s="289"/>
      <c r="CA37" s="289"/>
      <c r="CB37" s="289"/>
      <c r="CC37" s="289"/>
      <c r="CD37" s="289"/>
      <c r="CE37" s="289"/>
      <c r="CF37" s="289"/>
      <c r="CG37" s="292"/>
      <c r="CH37" s="292"/>
      <c r="CI37" s="292"/>
      <c r="CJ37" s="292"/>
      <c r="CK37" s="292"/>
      <c r="CL37" s="292"/>
      <c r="CM37" s="292"/>
      <c r="CN37" s="292"/>
      <c r="CO37" s="292"/>
      <c r="CP37" s="292"/>
      <c r="CQ37" s="292"/>
      <c r="CR37" s="292"/>
    </row>
    <row r="38" spans="1:96" s="67" customFormat="1" ht="15">
      <c r="A38" s="136">
        <v>29</v>
      </c>
      <c r="B38" s="143"/>
      <c r="C38" s="144" t="s">
        <v>162</v>
      </c>
      <c r="D38"/>
      <c r="E38" s="137"/>
      <c r="F38" s="139">
        <v>60</v>
      </c>
      <c r="G38" s="140"/>
      <c r="H38" s="140"/>
      <c r="I38" s="140"/>
      <c r="J38" s="140"/>
      <c r="K38" s="141"/>
      <c r="L38" s="80">
        <f t="shared" si="5"/>
        <v>39356</v>
      </c>
      <c r="M38" s="81">
        <f t="shared" si="6"/>
        <v>39440</v>
      </c>
      <c r="N38" s="75">
        <f t="shared" si="0"/>
        <v>39356</v>
      </c>
      <c r="O38" s="76">
        <f t="shared" si="1"/>
        <v>39356</v>
      </c>
      <c r="P38" s="76">
        <f t="shared" si="2"/>
        <v>39356</v>
      </c>
      <c r="Q38" s="76">
        <f t="shared" si="3"/>
        <v>39356</v>
      </c>
      <c r="R38" s="76">
        <f t="shared" si="4"/>
        <v>39356</v>
      </c>
      <c r="S38" s="219"/>
      <c r="T38" s="216">
        <v>2</v>
      </c>
      <c r="U38" s="216"/>
      <c r="V38" s="216"/>
      <c r="W38" s="216"/>
      <c r="X38" s="217"/>
      <c r="Y38" s="218"/>
      <c r="Z38" s="218"/>
      <c r="AA38" s="218"/>
      <c r="AB38" s="218"/>
      <c r="AC38" s="218"/>
      <c r="AD38" s="218"/>
      <c r="AE38" s="218">
        <v>80</v>
      </c>
      <c r="AF38" s="218">
        <v>24</v>
      </c>
      <c r="AG38" s="218"/>
      <c r="AH38" s="218"/>
      <c r="AI38" s="218"/>
      <c r="AJ38" s="218">
        <v>480</v>
      </c>
      <c r="AK38" s="218"/>
      <c r="AL38" s="218"/>
      <c r="AM38" s="218"/>
      <c r="AN38" s="218"/>
      <c r="AO38" s="218"/>
      <c r="AP38" s="218"/>
      <c r="AQ38" s="218"/>
      <c r="AR38" s="218"/>
      <c r="AS38" s="306"/>
      <c r="AT38" s="307"/>
      <c r="AU38" s="69"/>
      <c r="AW38" s="289"/>
      <c r="AX38" s="289"/>
      <c r="AY38" s="289"/>
      <c r="AZ38" s="289"/>
      <c r="BA38" s="289"/>
      <c r="BB38" s="289"/>
      <c r="BC38" s="289"/>
      <c r="BD38" s="289"/>
      <c r="BE38" s="289"/>
      <c r="BF38" s="289"/>
      <c r="BG38" s="289"/>
      <c r="BH38" s="289"/>
      <c r="BI38" s="292"/>
      <c r="BJ38" s="292"/>
      <c r="BK38" s="292"/>
      <c r="BL38" s="292"/>
      <c r="BM38" s="292"/>
      <c r="BN38" s="292"/>
      <c r="BO38" s="292"/>
      <c r="BP38" s="292"/>
      <c r="BQ38" s="292"/>
      <c r="BR38" s="292"/>
      <c r="BS38" s="292"/>
      <c r="BT38" s="292"/>
      <c r="BU38" s="289"/>
      <c r="BV38" s="289"/>
      <c r="BW38" s="289"/>
      <c r="BX38" s="289"/>
      <c r="BY38" s="289"/>
      <c r="BZ38" s="289"/>
      <c r="CA38" s="289"/>
      <c r="CB38" s="289"/>
      <c r="CC38" s="289"/>
      <c r="CD38" s="289"/>
      <c r="CE38" s="289"/>
      <c r="CF38" s="289"/>
      <c r="CG38" s="292"/>
      <c r="CH38" s="292"/>
      <c r="CI38" s="292"/>
      <c r="CJ38" s="292"/>
      <c r="CK38" s="292"/>
      <c r="CL38" s="292"/>
      <c r="CM38" s="292"/>
      <c r="CN38" s="292"/>
      <c r="CO38" s="292"/>
      <c r="CP38" s="292"/>
      <c r="CQ38" s="292"/>
      <c r="CR38" s="292"/>
    </row>
    <row r="39" spans="1:96" s="67" customFormat="1" ht="15">
      <c r="A39" s="136">
        <v>30</v>
      </c>
      <c r="B39" s="137"/>
      <c r="C39" s="144"/>
      <c r="D39" s="137"/>
      <c r="E39" s="137"/>
      <c r="F39" s="139"/>
      <c r="G39" s="140"/>
      <c r="H39" s="140"/>
      <c r="I39" s="140"/>
      <c r="J39" s="140"/>
      <c r="K39" s="141"/>
      <c r="L39" s="80">
        <f t="shared" si="5"/>
      </c>
      <c r="M39" s="81">
        <f t="shared" si="6"/>
      </c>
      <c r="N39" s="75">
        <f t="shared" si="0"/>
        <v>39356</v>
      </c>
      <c r="O39" s="76">
        <f t="shared" si="1"/>
        <v>39356</v>
      </c>
      <c r="P39" s="76">
        <f t="shared" si="2"/>
        <v>39356</v>
      </c>
      <c r="Q39" s="76">
        <f t="shared" si="3"/>
        <v>39356</v>
      </c>
      <c r="R39" s="76">
        <f t="shared" si="4"/>
        <v>39356</v>
      </c>
      <c r="S39" s="219"/>
      <c r="T39" s="216"/>
      <c r="U39" s="216"/>
      <c r="V39" s="216"/>
      <c r="W39" s="216"/>
      <c r="X39" s="217"/>
      <c r="Y39" s="218"/>
      <c r="Z39" s="218"/>
      <c r="AA39" s="218"/>
      <c r="AB39" s="218"/>
      <c r="AC39" s="218"/>
      <c r="AD39" s="218"/>
      <c r="AE39" s="218"/>
      <c r="AF39" s="218"/>
      <c r="AG39" s="218"/>
      <c r="AH39" s="218"/>
      <c r="AI39" s="218"/>
      <c r="AJ39" s="218"/>
      <c r="AK39" s="218"/>
      <c r="AL39" s="218"/>
      <c r="AM39" s="218"/>
      <c r="AN39" s="218"/>
      <c r="AO39" s="218"/>
      <c r="AP39" s="218"/>
      <c r="AQ39" s="218"/>
      <c r="AR39" s="218"/>
      <c r="AS39" s="306"/>
      <c r="AT39" s="307"/>
      <c r="AU39" s="69"/>
      <c r="AW39" s="289"/>
      <c r="AX39" s="289"/>
      <c r="AY39" s="289"/>
      <c r="AZ39" s="289"/>
      <c r="BA39" s="289"/>
      <c r="BB39" s="289"/>
      <c r="BC39" s="289"/>
      <c r="BD39" s="289"/>
      <c r="BE39" s="289"/>
      <c r="BF39" s="289"/>
      <c r="BG39" s="289"/>
      <c r="BH39" s="289"/>
      <c r="BI39" s="292"/>
      <c r="BJ39" s="292"/>
      <c r="BK39" s="292"/>
      <c r="BL39" s="292"/>
      <c r="BM39" s="292"/>
      <c r="BN39" s="292"/>
      <c r="BO39" s="292"/>
      <c r="BP39" s="292"/>
      <c r="BQ39" s="292"/>
      <c r="BR39" s="292"/>
      <c r="BS39" s="292"/>
      <c r="BT39" s="292"/>
      <c r="BU39" s="289"/>
      <c r="BV39" s="289"/>
      <c r="BW39" s="289"/>
      <c r="BX39" s="289"/>
      <c r="BY39" s="289"/>
      <c r="BZ39" s="289"/>
      <c r="CA39" s="289"/>
      <c r="CB39" s="289"/>
      <c r="CC39" s="289"/>
      <c r="CD39" s="289"/>
      <c r="CE39" s="289"/>
      <c r="CF39" s="289"/>
      <c r="CG39" s="292"/>
      <c r="CH39" s="292"/>
      <c r="CI39" s="292"/>
      <c r="CJ39" s="292"/>
      <c r="CK39" s="292"/>
      <c r="CL39" s="292"/>
      <c r="CM39" s="292"/>
      <c r="CN39" s="292"/>
      <c r="CO39" s="292"/>
      <c r="CP39" s="292"/>
      <c r="CQ39" s="292"/>
      <c r="CR39" s="292"/>
    </row>
    <row r="40" spans="1:96" s="67" customFormat="1" ht="15">
      <c r="A40" s="136">
        <v>31</v>
      </c>
      <c r="B40" s="143"/>
      <c r="C40" s="144"/>
      <c r="D40" s="137"/>
      <c r="E40" s="137"/>
      <c r="F40" s="139"/>
      <c r="G40" s="140"/>
      <c r="H40" s="140"/>
      <c r="I40" s="140"/>
      <c r="J40" s="140"/>
      <c r="K40" s="141"/>
      <c r="L40" s="80">
        <f t="shared" si="5"/>
      </c>
      <c r="M40" s="81">
        <f t="shared" si="6"/>
      </c>
      <c r="N40" s="75">
        <f t="shared" si="0"/>
        <v>39356</v>
      </c>
      <c r="O40" s="76">
        <f t="shared" si="1"/>
        <v>39356</v>
      </c>
      <c r="P40" s="76">
        <f t="shared" si="2"/>
        <v>39356</v>
      </c>
      <c r="Q40" s="76">
        <f t="shared" si="3"/>
        <v>39356</v>
      </c>
      <c r="R40" s="76">
        <f t="shared" si="4"/>
        <v>39356</v>
      </c>
      <c r="S40" s="219"/>
      <c r="T40" s="216"/>
      <c r="U40" s="216"/>
      <c r="V40" s="216"/>
      <c r="W40" s="216"/>
      <c r="X40" s="217"/>
      <c r="Y40" s="218"/>
      <c r="Z40" s="218"/>
      <c r="AA40" s="218"/>
      <c r="AB40" s="218"/>
      <c r="AC40" s="218"/>
      <c r="AD40" s="218"/>
      <c r="AE40" s="218"/>
      <c r="AF40" s="218"/>
      <c r="AG40" s="218"/>
      <c r="AH40" s="218"/>
      <c r="AI40" s="218"/>
      <c r="AJ40" s="218"/>
      <c r="AK40" s="218"/>
      <c r="AL40" s="218"/>
      <c r="AM40" s="218"/>
      <c r="AN40" s="218"/>
      <c r="AO40" s="218"/>
      <c r="AP40" s="218"/>
      <c r="AQ40" s="218"/>
      <c r="AR40" s="218"/>
      <c r="AS40" s="306"/>
      <c r="AT40" s="307"/>
      <c r="AU40" s="69"/>
      <c r="AW40" s="289"/>
      <c r="AX40" s="289"/>
      <c r="AY40" s="289"/>
      <c r="AZ40" s="289"/>
      <c r="BA40" s="289"/>
      <c r="BB40" s="289"/>
      <c r="BC40" s="289"/>
      <c r="BD40" s="289"/>
      <c r="BE40" s="289"/>
      <c r="BF40" s="289"/>
      <c r="BG40" s="289"/>
      <c r="BH40" s="289"/>
      <c r="BI40" s="292"/>
      <c r="BJ40" s="292"/>
      <c r="BK40" s="292"/>
      <c r="BL40" s="292"/>
      <c r="BM40" s="292"/>
      <c r="BN40" s="292"/>
      <c r="BO40" s="292"/>
      <c r="BP40" s="292"/>
      <c r="BQ40" s="292"/>
      <c r="BR40" s="292"/>
      <c r="BS40" s="292"/>
      <c r="BT40" s="292"/>
      <c r="BU40" s="289"/>
      <c r="BV40" s="289"/>
      <c r="BW40" s="289"/>
      <c r="BX40" s="289"/>
      <c r="BY40" s="289"/>
      <c r="BZ40" s="289"/>
      <c r="CA40" s="289"/>
      <c r="CB40" s="289"/>
      <c r="CC40" s="289"/>
      <c r="CD40" s="289"/>
      <c r="CE40" s="289"/>
      <c r="CF40" s="289"/>
      <c r="CG40" s="292"/>
      <c r="CH40" s="292"/>
      <c r="CI40" s="292"/>
      <c r="CJ40" s="292"/>
      <c r="CK40" s="292"/>
      <c r="CL40" s="292"/>
      <c r="CM40" s="292"/>
      <c r="CN40" s="292"/>
      <c r="CO40" s="292"/>
      <c r="CP40" s="292"/>
      <c r="CQ40" s="292"/>
      <c r="CR40" s="292"/>
    </row>
    <row r="41" spans="1:96" s="67" customFormat="1" ht="15">
      <c r="A41" s="136">
        <v>32</v>
      </c>
      <c r="B41" s="143"/>
      <c r="D41" s="144"/>
      <c r="E41" s="137"/>
      <c r="F41" s="139"/>
      <c r="G41" s="140"/>
      <c r="H41" s="140"/>
      <c r="I41" s="140"/>
      <c r="J41" s="140"/>
      <c r="K41" s="141"/>
      <c r="L41" s="80">
        <f t="shared" si="5"/>
      </c>
      <c r="M41" s="81">
        <f t="shared" si="6"/>
      </c>
      <c r="N41" s="75">
        <f t="shared" si="0"/>
        <v>39356</v>
      </c>
      <c r="O41" s="76">
        <f t="shared" si="1"/>
        <v>39356</v>
      </c>
      <c r="P41" s="76">
        <f t="shared" si="2"/>
        <v>39356</v>
      </c>
      <c r="Q41" s="76">
        <f t="shared" si="3"/>
        <v>39356</v>
      </c>
      <c r="R41" s="76">
        <f t="shared" si="4"/>
        <v>39356</v>
      </c>
      <c r="S41" s="219"/>
      <c r="T41" s="216"/>
      <c r="U41" s="216"/>
      <c r="V41" s="216"/>
      <c r="W41" s="216"/>
      <c r="X41" s="217"/>
      <c r="Y41" s="218"/>
      <c r="Z41" s="218"/>
      <c r="AA41" s="218"/>
      <c r="AB41" s="218"/>
      <c r="AC41" s="218"/>
      <c r="AD41" s="218"/>
      <c r="AE41" s="218"/>
      <c r="AF41" s="218"/>
      <c r="AG41" s="218"/>
      <c r="AH41" s="218"/>
      <c r="AI41" s="218"/>
      <c r="AJ41" s="218"/>
      <c r="AK41" s="218"/>
      <c r="AL41" s="218"/>
      <c r="AM41" s="218"/>
      <c r="AN41" s="218"/>
      <c r="AO41" s="218"/>
      <c r="AP41" s="218"/>
      <c r="AQ41" s="218"/>
      <c r="AR41" s="218"/>
      <c r="AS41" s="306"/>
      <c r="AT41" s="307"/>
      <c r="AU41" s="69"/>
      <c r="AW41" s="289"/>
      <c r="AX41" s="289"/>
      <c r="AY41" s="289"/>
      <c r="AZ41" s="289"/>
      <c r="BA41" s="289"/>
      <c r="BB41" s="289"/>
      <c r="BC41" s="289"/>
      <c r="BD41" s="289"/>
      <c r="BE41" s="289"/>
      <c r="BF41" s="289"/>
      <c r="BG41" s="289"/>
      <c r="BH41" s="289"/>
      <c r="BI41" s="292"/>
      <c r="BJ41" s="292"/>
      <c r="BK41" s="292"/>
      <c r="BL41" s="292"/>
      <c r="BM41" s="292"/>
      <c r="BN41" s="292"/>
      <c r="BO41" s="292"/>
      <c r="BP41" s="292"/>
      <c r="BQ41" s="292"/>
      <c r="BR41" s="292"/>
      <c r="BS41" s="292"/>
      <c r="BT41" s="292"/>
      <c r="BU41" s="289"/>
      <c r="BV41" s="289"/>
      <c r="BW41" s="289"/>
      <c r="BX41" s="289"/>
      <c r="BY41" s="289"/>
      <c r="BZ41" s="289"/>
      <c r="CA41" s="289"/>
      <c r="CB41" s="289"/>
      <c r="CC41" s="289"/>
      <c r="CD41" s="289"/>
      <c r="CE41" s="289"/>
      <c r="CF41" s="289"/>
      <c r="CG41" s="292"/>
      <c r="CH41" s="292"/>
      <c r="CI41" s="292"/>
      <c r="CJ41" s="292"/>
      <c r="CK41" s="292"/>
      <c r="CL41" s="292"/>
      <c r="CM41" s="292"/>
      <c r="CN41" s="292"/>
      <c r="CO41" s="292"/>
      <c r="CP41" s="292"/>
      <c r="CQ41" s="292"/>
      <c r="CR41" s="292"/>
    </row>
    <row r="42" spans="1:96" s="67" customFormat="1" ht="15">
      <c r="A42" s="136">
        <v>33</v>
      </c>
      <c r="B42" s="143"/>
      <c r="D42" s="144"/>
      <c r="E42" s="137"/>
      <c r="F42" s="139"/>
      <c r="G42" s="140"/>
      <c r="H42" s="140"/>
      <c r="I42" s="140"/>
      <c r="J42" s="140"/>
      <c r="K42" s="141"/>
      <c r="L42" s="80">
        <f t="shared" si="5"/>
      </c>
      <c r="M42" s="81">
        <f t="shared" si="6"/>
      </c>
      <c r="N42" s="75">
        <f>IF(K42="",(DATEVALUE("10/1/2007")),K42)</f>
        <v>39356</v>
      </c>
      <c r="O42" s="76">
        <f t="shared" si="1"/>
        <v>39356</v>
      </c>
      <c r="P42" s="76">
        <f t="shared" si="2"/>
        <v>39356</v>
      </c>
      <c r="Q42" s="76">
        <f t="shared" si="3"/>
        <v>39356</v>
      </c>
      <c r="R42" s="76">
        <f t="shared" si="4"/>
        <v>39356</v>
      </c>
      <c r="S42" s="219"/>
      <c r="T42" s="216"/>
      <c r="U42" s="216"/>
      <c r="V42" s="216"/>
      <c r="W42" s="216"/>
      <c r="X42" s="217"/>
      <c r="Y42" s="218"/>
      <c r="Z42" s="218"/>
      <c r="AA42" s="218"/>
      <c r="AB42" s="218"/>
      <c r="AC42" s="218"/>
      <c r="AD42" s="218"/>
      <c r="AE42" s="218"/>
      <c r="AF42" s="218"/>
      <c r="AG42" s="218"/>
      <c r="AH42" s="218"/>
      <c r="AI42" s="218"/>
      <c r="AJ42" s="218"/>
      <c r="AK42" s="218"/>
      <c r="AL42" s="218"/>
      <c r="AM42" s="218"/>
      <c r="AN42" s="218"/>
      <c r="AO42" s="218"/>
      <c r="AP42" s="218"/>
      <c r="AQ42" s="218"/>
      <c r="AR42" s="218"/>
      <c r="AS42" s="306"/>
      <c r="AT42" s="307"/>
      <c r="AU42" s="69"/>
      <c r="AW42" s="289"/>
      <c r="AX42" s="289"/>
      <c r="AY42" s="289"/>
      <c r="AZ42" s="289"/>
      <c r="BA42" s="289"/>
      <c r="BB42" s="289"/>
      <c r="BC42" s="289"/>
      <c r="BD42" s="289"/>
      <c r="BE42" s="289"/>
      <c r="BF42" s="289"/>
      <c r="BG42" s="289"/>
      <c r="BH42" s="289"/>
      <c r="BI42" s="292"/>
      <c r="BJ42" s="292"/>
      <c r="BK42" s="292"/>
      <c r="BL42" s="292"/>
      <c r="BM42" s="292"/>
      <c r="BN42" s="292"/>
      <c r="BO42" s="292"/>
      <c r="BP42" s="292"/>
      <c r="BQ42" s="292"/>
      <c r="BR42" s="292"/>
      <c r="BS42" s="292"/>
      <c r="BT42" s="292"/>
      <c r="BU42" s="289"/>
      <c r="BV42" s="289"/>
      <c r="BW42" s="289"/>
      <c r="BX42" s="289"/>
      <c r="BY42" s="289"/>
      <c r="BZ42" s="289"/>
      <c r="CA42" s="289"/>
      <c r="CB42" s="289"/>
      <c r="CC42" s="289"/>
      <c r="CD42" s="289"/>
      <c r="CE42" s="289"/>
      <c r="CF42" s="289"/>
      <c r="CG42" s="292"/>
      <c r="CH42" s="292"/>
      <c r="CI42" s="292"/>
      <c r="CJ42" s="292"/>
      <c r="CK42" s="292"/>
      <c r="CL42" s="292"/>
      <c r="CM42" s="292"/>
      <c r="CN42" s="292"/>
      <c r="CO42" s="292"/>
      <c r="CP42" s="292"/>
      <c r="CQ42" s="292"/>
      <c r="CR42" s="292"/>
    </row>
    <row r="43" spans="1:96" s="31" customFormat="1" ht="14.25">
      <c r="A43" s="146"/>
      <c r="B43" s="146"/>
      <c r="C43" s="146"/>
      <c r="D43" s="146"/>
      <c r="E43" s="146"/>
      <c r="F43" s="147"/>
      <c r="G43" s="148"/>
      <c r="H43" s="148"/>
      <c r="I43" s="148"/>
      <c r="J43" s="148"/>
      <c r="K43" s="141"/>
      <c r="L43" s="80">
        <f>IF(F43="","",IF(K43="",MAX(N43:R43),K43))</f>
      </c>
      <c r="M43" s="81">
        <f>IF(F43="","",+L43+(F43*7/5))</f>
      </c>
      <c r="N43" s="75">
        <f>IF(K43="",(DATEVALUE("10/1/2007")),K43)</f>
        <v>39356</v>
      </c>
      <c r="O43" s="76">
        <f t="shared" si="1"/>
        <v>39356</v>
      </c>
      <c r="P43" s="76">
        <f t="shared" si="2"/>
        <v>39356</v>
      </c>
      <c r="Q43" s="76">
        <f t="shared" si="3"/>
        <v>39356</v>
      </c>
      <c r="R43" s="76">
        <f t="shared" si="4"/>
        <v>39356</v>
      </c>
      <c r="S43" s="144"/>
      <c r="T43" s="216"/>
      <c r="U43" s="216"/>
      <c r="V43" s="216"/>
      <c r="W43" s="216"/>
      <c r="X43" s="217"/>
      <c r="Y43" s="218"/>
      <c r="Z43" s="218"/>
      <c r="AA43" s="218"/>
      <c r="AB43" s="218"/>
      <c r="AC43" s="218"/>
      <c r="AD43" s="218"/>
      <c r="AE43" s="218"/>
      <c r="AF43" s="218"/>
      <c r="AG43" s="218"/>
      <c r="AH43" s="218"/>
      <c r="AI43" s="218"/>
      <c r="AJ43" s="218"/>
      <c r="AK43" s="218"/>
      <c r="AL43" s="218"/>
      <c r="AM43" s="218"/>
      <c r="AN43" s="218"/>
      <c r="AO43" s="218"/>
      <c r="AP43" s="218"/>
      <c r="AQ43" s="218"/>
      <c r="AR43" s="218"/>
      <c r="AS43" s="306"/>
      <c r="AT43" s="308"/>
      <c r="AU43" s="36"/>
      <c r="AW43" s="289"/>
      <c r="AX43" s="289"/>
      <c r="AY43" s="289"/>
      <c r="AZ43" s="289"/>
      <c r="BA43" s="289"/>
      <c r="BB43" s="289"/>
      <c r="BC43" s="289"/>
      <c r="BD43" s="289"/>
      <c r="BE43" s="289"/>
      <c r="BF43" s="289"/>
      <c r="BG43" s="289"/>
      <c r="BH43" s="289"/>
      <c r="BI43" s="292"/>
      <c r="BJ43" s="292"/>
      <c r="BK43" s="292"/>
      <c r="BL43" s="292"/>
      <c r="BM43" s="292"/>
      <c r="BN43" s="292"/>
      <c r="BO43" s="292"/>
      <c r="BP43" s="292"/>
      <c r="BQ43" s="292"/>
      <c r="BR43" s="292"/>
      <c r="BS43" s="292"/>
      <c r="BT43" s="292"/>
      <c r="BU43" s="289"/>
      <c r="BV43" s="289"/>
      <c r="BW43" s="289"/>
      <c r="BX43" s="289"/>
      <c r="BY43" s="289"/>
      <c r="BZ43" s="289"/>
      <c r="CA43" s="289"/>
      <c r="CB43" s="289"/>
      <c r="CC43" s="289"/>
      <c r="CD43" s="289"/>
      <c r="CE43" s="289"/>
      <c r="CF43" s="289"/>
      <c r="CG43" s="292"/>
      <c r="CH43" s="292"/>
      <c r="CI43" s="292"/>
      <c r="CJ43" s="292"/>
      <c r="CK43" s="292"/>
      <c r="CL43" s="292"/>
      <c r="CM43" s="292"/>
      <c r="CN43" s="292"/>
      <c r="CO43" s="292"/>
      <c r="CP43" s="292"/>
      <c r="CQ43" s="292"/>
      <c r="CR43" s="292"/>
    </row>
    <row r="44" spans="1:58" s="35" customFormat="1" ht="8.25" customHeight="1">
      <c r="A44" s="131"/>
      <c r="B44" s="131"/>
      <c r="C44" s="131"/>
      <c r="D44" s="131"/>
      <c r="E44" s="131"/>
      <c r="F44" s="149"/>
      <c r="G44" s="148"/>
      <c r="H44" s="148"/>
      <c r="I44" s="148"/>
      <c r="J44" s="148"/>
      <c r="K44" s="148"/>
      <c r="L44" s="73"/>
      <c r="M44" s="73"/>
      <c r="N44" s="260"/>
      <c r="O44" s="260"/>
      <c r="P44" s="260"/>
      <c r="Q44" s="260"/>
      <c r="R44" s="260"/>
      <c r="S44" s="131"/>
      <c r="T44" s="220"/>
      <c r="U44" s="220"/>
      <c r="V44" s="221"/>
      <c r="W44" s="220"/>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279"/>
      <c r="AT44" s="274"/>
      <c r="AU44" s="38"/>
      <c r="AW44" s="34"/>
      <c r="AX44" s="34"/>
      <c r="AY44" s="34"/>
      <c r="AZ44" s="34"/>
      <c r="BA44" s="34"/>
      <c r="BB44" s="34"/>
      <c r="BC44" s="34"/>
      <c r="BD44" s="34"/>
      <c r="BE44" s="34"/>
      <c r="BF44" s="34"/>
    </row>
    <row r="45" spans="1:58" s="39" customFormat="1" ht="14.25">
      <c r="A45" s="150"/>
      <c r="B45" s="150"/>
      <c r="C45" s="151" t="s">
        <v>48</v>
      </c>
      <c r="D45" s="151"/>
      <c r="E45" s="151"/>
      <c r="F45" s="152"/>
      <c r="G45" s="153"/>
      <c r="H45" s="153"/>
      <c r="I45" s="153"/>
      <c r="J45" s="153"/>
      <c r="K45" s="153"/>
      <c r="L45" s="82"/>
      <c r="M45" s="82"/>
      <c r="N45" s="70"/>
      <c r="O45" s="70"/>
      <c r="P45" s="70"/>
      <c r="Q45" s="70"/>
      <c r="R45" s="70"/>
      <c r="S45" s="224"/>
      <c r="T45" s="225">
        <f>SUM(T10:T44)</f>
        <v>68</v>
      </c>
      <c r="U45" s="225">
        <f aca="true" t="shared" si="7" ref="U45:AQ45">SUM(U10:U44)</f>
        <v>0</v>
      </c>
      <c r="V45" s="225">
        <f t="shared" si="7"/>
        <v>0</v>
      </c>
      <c r="W45" s="225">
        <f t="shared" si="7"/>
        <v>0</v>
      </c>
      <c r="X45" s="225">
        <f t="shared" si="7"/>
        <v>0</v>
      </c>
      <c r="Y45" s="226">
        <f t="shared" si="7"/>
        <v>0</v>
      </c>
      <c r="Z45" s="226">
        <f t="shared" si="7"/>
        <v>0</v>
      </c>
      <c r="AA45" s="226">
        <f t="shared" si="7"/>
        <v>0</v>
      </c>
      <c r="AB45" s="226">
        <f t="shared" si="7"/>
        <v>0</v>
      </c>
      <c r="AC45" s="226">
        <f t="shared" si="7"/>
        <v>0</v>
      </c>
      <c r="AD45" s="226">
        <f t="shared" si="7"/>
        <v>0</v>
      </c>
      <c r="AE45" s="226">
        <f t="shared" si="7"/>
        <v>873</v>
      </c>
      <c r="AF45" s="226">
        <f t="shared" si="7"/>
        <v>2584</v>
      </c>
      <c r="AG45" s="226">
        <f t="shared" si="7"/>
        <v>7680</v>
      </c>
      <c r="AH45" s="226">
        <f t="shared" si="7"/>
        <v>0</v>
      </c>
      <c r="AI45" s="226">
        <f t="shared" si="7"/>
        <v>0</v>
      </c>
      <c r="AJ45" s="226">
        <f t="shared" si="7"/>
        <v>480</v>
      </c>
      <c r="AK45" s="226">
        <f t="shared" si="7"/>
        <v>0</v>
      </c>
      <c r="AL45" s="226">
        <f t="shared" si="7"/>
        <v>0</v>
      </c>
      <c r="AM45" s="226">
        <f t="shared" si="7"/>
        <v>0</v>
      </c>
      <c r="AN45" s="226">
        <f t="shared" si="7"/>
        <v>0</v>
      </c>
      <c r="AO45" s="226">
        <f t="shared" si="7"/>
        <v>0</v>
      </c>
      <c r="AP45" s="226">
        <f t="shared" si="7"/>
        <v>0</v>
      </c>
      <c r="AQ45" s="226">
        <f t="shared" si="7"/>
        <v>0</v>
      </c>
      <c r="AR45" s="226"/>
      <c r="AS45" s="280"/>
      <c r="AT45" s="150"/>
      <c r="AV45" s="31"/>
      <c r="AW45" s="34"/>
      <c r="AX45" s="34"/>
      <c r="AY45" s="34"/>
      <c r="AZ45" s="34"/>
      <c r="BA45" s="34"/>
      <c r="BB45" s="34"/>
      <c r="BC45" s="34"/>
      <c r="BD45" s="34"/>
      <c r="BE45" s="34"/>
      <c r="BF45" s="34"/>
    </row>
    <row r="46" spans="1:58" s="37" customFormat="1" ht="15" thickBot="1">
      <c r="A46" s="154"/>
      <c r="B46" s="154"/>
      <c r="C46" s="154"/>
      <c r="D46" s="154"/>
      <c r="E46" s="154"/>
      <c r="F46" s="155"/>
      <c r="G46" s="148"/>
      <c r="H46" s="148"/>
      <c r="I46" s="148"/>
      <c r="J46" s="148"/>
      <c r="K46" s="148"/>
      <c r="L46" s="73"/>
      <c r="M46" s="73"/>
      <c r="N46" s="260"/>
      <c r="O46" s="260"/>
      <c r="P46" s="260"/>
      <c r="Q46" s="260"/>
      <c r="R46" s="260"/>
      <c r="S46" s="154"/>
      <c r="T46" s="227"/>
      <c r="U46" s="227"/>
      <c r="V46" s="228"/>
      <c r="W46" s="227"/>
      <c r="X46" s="227"/>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154"/>
      <c r="AV46" s="31"/>
      <c r="AW46" s="34"/>
      <c r="AX46" s="34"/>
      <c r="AY46" s="34"/>
      <c r="AZ46" s="34"/>
      <c r="BA46" s="34"/>
      <c r="BB46" s="34"/>
      <c r="BC46" s="34"/>
      <c r="BD46" s="34"/>
      <c r="BE46" s="34"/>
      <c r="BF46" s="34"/>
    </row>
    <row r="47" spans="1:58" s="43" customFormat="1" ht="16.5" thickBot="1">
      <c r="A47" s="156"/>
      <c r="B47" s="157" t="s">
        <v>21</v>
      </c>
      <c r="C47" s="158"/>
      <c r="D47" s="159"/>
      <c r="E47" s="159"/>
      <c r="F47" s="160">
        <f>SUM(T47:AQ47)</f>
        <v>1228.0949999999998</v>
      </c>
      <c r="G47" s="161"/>
      <c r="H47" s="161"/>
      <c r="I47" s="161"/>
      <c r="J47" s="161"/>
      <c r="K47" s="161"/>
      <c r="L47" s="83"/>
      <c r="M47" s="83"/>
      <c r="N47" s="261"/>
      <c r="O47" s="261"/>
      <c r="P47" s="261"/>
      <c r="Q47" s="261"/>
      <c r="R47" s="261"/>
      <c r="S47" s="156"/>
      <c r="T47" s="230">
        <f>+T45*T9</f>
        <v>83.368</v>
      </c>
      <c r="U47" s="230">
        <f>+U45*U9</f>
        <v>0</v>
      </c>
      <c r="V47" s="230">
        <f>+V45*V9</f>
        <v>0</v>
      </c>
      <c r="W47" s="230">
        <f>+W45*W9</f>
        <v>0</v>
      </c>
      <c r="X47" s="230">
        <f>+X45*X9</f>
        <v>0</v>
      </c>
      <c r="Y47" s="230">
        <f aca="true" t="shared" si="8" ref="Y47:AQ47">(+Y45*Y9)/1000</f>
        <v>0</v>
      </c>
      <c r="Z47" s="230">
        <f t="shared" si="8"/>
        <v>0</v>
      </c>
      <c r="AA47" s="230">
        <f t="shared" si="8"/>
        <v>0</v>
      </c>
      <c r="AB47" s="230">
        <f t="shared" si="8"/>
        <v>0</v>
      </c>
      <c r="AC47" s="230">
        <f t="shared" si="8"/>
        <v>0</v>
      </c>
      <c r="AD47" s="230">
        <f t="shared" si="8"/>
        <v>0</v>
      </c>
      <c r="AE47" s="230">
        <f t="shared" si="8"/>
        <v>131.823</v>
      </c>
      <c r="AF47" s="230">
        <f t="shared" si="8"/>
        <v>307.496</v>
      </c>
      <c r="AG47" s="230">
        <f t="shared" si="8"/>
        <v>648.192</v>
      </c>
      <c r="AH47" s="230">
        <f t="shared" si="8"/>
        <v>0</v>
      </c>
      <c r="AI47" s="230">
        <f t="shared" si="8"/>
        <v>0</v>
      </c>
      <c r="AJ47" s="230">
        <f t="shared" si="8"/>
        <v>57.216</v>
      </c>
      <c r="AK47" s="230">
        <f t="shared" si="8"/>
        <v>0</v>
      </c>
      <c r="AL47" s="230">
        <f t="shared" si="8"/>
        <v>0</v>
      </c>
      <c r="AM47" s="230">
        <f t="shared" si="8"/>
        <v>0</v>
      </c>
      <c r="AN47" s="230">
        <f t="shared" si="8"/>
        <v>0</v>
      </c>
      <c r="AO47" s="230">
        <f t="shared" si="8"/>
        <v>0</v>
      </c>
      <c r="AP47" s="230">
        <f t="shared" si="8"/>
        <v>0</v>
      </c>
      <c r="AQ47" s="230">
        <f t="shared" si="8"/>
        <v>0</v>
      </c>
      <c r="AR47" s="230"/>
      <c r="AS47" s="227"/>
      <c r="AT47" s="156"/>
      <c r="AV47" s="31"/>
      <c r="AW47" s="34"/>
      <c r="AX47" s="34"/>
      <c r="AY47" s="34"/>
      <c r="AZ47" s="34"/>
      <c r="BA47" s="34"/>
      <c r="BB47" s="34"/>
      <c r="BC47" s="34"/>
      <c r="BD47" s="34"/>
      <c r="BE47" s="34"/>
      <c r="BF47" s="34"/>
    </row>
    <row r="48" spans="1:58" s="43" customFormat="1" ht="16.5" thickBot="1">
      <c r="A48" s="156"/>
      <c r="B48" s="162" t="s">
        <v>49</v>
      </c>
      <c r="C48" s="156"/>
      <c r="D48" s="156"/>
      <c r="E48" s="156"/>
      <c r="F48" s="155"/>
      <c r="G48" s="163"/>
      <c r="H48" s="163"/>
      <c r="I48" s="163"/>
      <c r="J48" s="163"/>
      <c r="K48" s="163"/>
      <c r="L48" s="83"/>
      <c r="M48" s="83"/>
      <c r="N48" s="261"/>
      <c r="O48" s="261"/>
      <c r="P48" s="261"/>
      <c r="Q48" s="261"/>
      <c r="R48" s="261"/>
      <c r="S48" s="156"/>
      <c r="T48" s="200"/>
      <c r="U48" s="156"/>
      <c r="V48" s="231"/>
      <c r="W48" s="156"/>
      <c r="X48" s="156"/>
      <c r="Y48" s="156"/>
      <c r="Z48" s="156"/>
      <c r="AA48" s="156"/>
      <c r="AB48" s="156"/>
      <c r="AC48" s="156"/>
      <c r="AD48" s="232" t="s">
        <v>72</v>
      </c>
      <c r="AE48" s="233"/>
      <c r="AF48" s="233"/>
      <c r="AG48" s="233"/>
      <c r="AH48" s="233"/>
      <c r="AI48" s="234"/>
      <c r="AJ48" s="234"/>
      <c r="AK48" s="234"/>
      <c r="AL48" s="234"/>
      <c r="AM48" s="234"/>
      <c r="AN48" s="234"/>
      <c r="AO48" s="234"/>
      <c r="AP48" s="234"/>
      <c r="AQ48" s="234"/>
      <c r="AR48" s="234"/>
      <c r="AS48" s="281"/>
      <c r="AT48" s="275"/>
      <c r="AU48" s="55"/>
      <c r="AV48" s="55"/>
      <c r="AW48" s="34"/>
      <c r="AX48" s="34"/>
      <c r="AY48" s="34"/>
      <c r="AZ48" s="34"/>
      <c r="BA48" s="34"/>
      <c r="BB48" s="34"/>
      <c r="BC48" s="34"/>
      <c r="BD48" s="34"/>
      <c r="BE48" s="34"/>
      <c r="BF48" s="34"/>
    </row>
    <row r="49" spans="1:58" s="44" customFormat="1" ht="15">
      <c r="A49" s="164"/>
      <c r="B49" s="164"/>
      <c r="C49" s="165" t="s">
        <v>147</v>
      </c>
      <c r="D49" s="166"/>
      <c r="E49" s="166"/>
      <c r="F49" s="167"/>
      <c r="G49" s="168"/>
      <c r="H49" s="168"/>
      <c r="I49" s="168"/>
      <c r="J49" s="168"/>
      <c r="K49" s="168"/>
      <c r="L49" s="84"/>
      <c r="M49" s="85" t="s">
        <v>146</v>
      </c>
      <c r="N49" s="262"/>
      <c r="O49" s="262"/>
      <c r="P49" s="262"/>
      <c r="Q49" s="262"/>
      <c r="R49" s="262"/>
      <c r="S49" s="235"/>
      <c r="T49" s="164"/>
      <c r="U49" s="164"/>
      <c r="V49" s="236"/>
      <c r="W49" s="164"/>
      <c r="X49" s="237"/>
      <c r="Y49" s="164"/>
      <c r="Z49" s="164"/>
      <c r="AA49" s="164"/>
      <c r="AB49" s="164"/>
      <c r="AC49" s="164"/>
      <c r="AD49" s="238" t="s">
        <v>73</v>
      </c>
      <c r="AE49" s="239"/>
      <c r="AF49" s="239"/>
      <c r="AG49" s="239"/>
      <c r="AH49" s="239"/>
      <c r="AI49" s="240"/>
      <c r="AJ49" s="240"/>
      <c r="AK49" s="240"/>
      <c r="AL49" s="240"/>
      <c r="AM49" s="240"/>
      <c r="AN49" s="240"/>
      <c r="AO49" s="240"/>
      <c r="AP49" s="240"/>
      <c r="AQ49" s="240"/>
      <c r="AR49" s="240"/>
      <c r="AS49" s="282"/>
      <c r="AT49" s="276"/>
      <c r="AU49" s="57"/>
      <c r="AV49" s="57"/>
      <c r="AW49" s="34"/>
      <c r="AX49" s="34"/>
      <c r="AY49" s="34"/>
      <c r="AZ49" s="34"/>
      <c r="BA49" s="34"/>
      <c r="BB49" s="34"/>
      <c r="BC49" s="34"/>
      <c r="BD49" s="34"/>
      <c r="BE49" s="34"/>
      <c r="BF49" s="34"/>
    </row>
    <row r="50" spans="1:49" s="1" customFormat="1" ht="15.75">
      <c r="A50" s="169"/>
      <c r="B50" s="169"/>
      <c r="C50" s="170"/>
      <c r="D50" s="171" t="s">
        <v>142</v>
      </c>
      <c r="E50" s="171"/>
      <c r="F50" s="171"/>
      <c r="G50" s="172"/>
      <c r="H50" s="172"/>
      <c r="I50" s="172"/>
      <c r="J50" s="172"/>
      <c r="K50" s="172"/>
      <c r="L50" s="86"/>
      <c r="M50" s="87">
        <v>3</v>
      </c>
      <c r="N50" s="263"/>
      <c r="O50" s="263"/>
      <c r="P50" s="263"/>
      <c r="Q50" s="263"/>
      <c r="R50" s="263"/>
      <c r="S50" s="235"/>
      <c r="T50" s="169"/>
      <c r="U50" s="169"/>
      <c r="V50" s="241"/>
      <c r="W50" s="169"/>
      <c r="X50" s="242"/>
      <c r="Y50" s="169"/>
      <c r="Z50" s="169"/>
      <c r="AA50" s="169"/>
      <c r="AB50" s="169"/>
      <c r="AC50" s="169"/>
      <c r="AD50" s="238" t="s">
        <v>74</v>
      </c>
      <c r="AE50" s="239"/>
      <c r="AF50" s="239"/>
      <c r="AG50" s="239"/>
      <c r="AH50" s="239"/>
      <c r="AI50" s="240"/>
      <c r="AJ50" s="240"/>
      <c r="AK50" s="240"/>
      <c r="AL50" s="240"/>
      <c r="AM50" s="240"/>
      <c r="AN50" s="240"/>
      <c r="AO50" s="240"/>
      <c r="AP50" s="240"/>
      <c r="AQ50" s="240"/>
      <c r="AR50" s="240"/>
      <c r="AS50" s="282"/>
      <c r="AT50" s="276"/>
      <c r="AU50" s="57"/>
      <c r="AV50" s="57"/>
      <c r="AW50" s="34"/>
    </row>
    <row r="51" spans="1:49" s="1" customFormat="1" ht="15.75">
      <c r="A51" s="169"/>
      <c r="B51" s="169"/>
      <c r="C51" s="173"/>
      <c r="D51" s="171" t="s">
        <v>143</v>
      </c>
      <c r="E51" s="171"/>
      <c r="F51" s="174"/>
      <c r="G51" s="175"/>
      <c r="H51" s="175"/>
      <c r="I51" s="175"/>
      <c r="J51" s="175"/>
      <c r="K51" s="175"/>
      <c r="L51" s="88"/>
      <c r="M51" s="87">
        <v>5</v>
      </c>
      <c r="N51" s="263"/>
      <c r="O51" s="263"/>
      <c r="P51" s="263"/>
      <c r="Q51" s="263"/>
      <c r="R51" s="263"/>
      <c r="S51" s="243"/>
      <c r="T51" s="169"/>
      <c r="U51" s="169"/>
      <c r="V51" s="241"/>
      <c r="W51" s="169"/>
      <c r="X51" s="169"/>
      <c r="Y51" s="169"/>
      <c r="Z51" s="169"/>
      <c r="AA51" s="169"/>
      <c r="AB51" s="169"/>
      <c r="AC51" s="169"/>
      <c r="AD51" s="238" t="s">
        <v>75</v>
      </c>
      <c r="AE51" s="239"/>
      <c r="AF51" s="239"/>
      <c r="AG51" s="239"/>
      <c r="AH51" s="244"/>
      <c r="AI51" s="245"/>
      <c r="AJ51" s="245"/>
      <c r="AK51" s="245"/>
      <c r="AL51" s="245"/>
      <c r="AM51" s="245"/>
      <c r="AN51" s="245"/>
      <c r="AO51" s="245"/>
      <c r="AP51" s="245"/>
      <c r="AQ51" s="245"/>
      <c r="AR51" s="245"/>
      <c r="AS51" s="283"/>
      <c r="AT51" s="276"/>
      <c r="AU51" s="57"/>
      <c r="AV51" s="57"/>
      <c r="AW51" s="34"/>
    </row>
    <row r="52" spans="1:49" s="1" customFormat="1" ht="15.75">
      <c r="A52" s="169"/>
      <c r="B52" s="169"/>
      <c r="C52" s="170"/>
      <c r="D52" s="171" t="s">
        <v>144</v>
      </c>
      <c r="E52" s="171"/>
      <c r="F52" s="171"/>
      <c r="G52" s="172"/>
      <c r="H52" s="172"/>
      <c r="I52" s="172"/>
      <c r="J52" s="172"/>
      <c r="K52" s="172"/>
      <c r="L52" s="86"/>
      <c r="M52" s="87">
        <v>8</v>
      </c>
      <c r="N52" s="263"/>
      <c r="O52" s="263"/>
      <c r="P52" s="263"/>
      <c r="Q52" s="263"/>
      <c r="R52" s="263"/>
      <c r="S52" s="235"/>
      <c r="T52" s="169"/>
      <c r="U52" s="169"/>
      <c r="V52" s="241"/>
      <c r="W52" s="169"/>
      <c r="X52" s="169"/>
      <c r="Y52" s="169"/>
      <c r="Z52" s="169"/>
      <c r="AA52" s="169"/>
      <c r="AB52" s="169"/>
      <c r="AC52" s="169"/>
      <c r="AD52" s="238" t="s">
        <v>76</v>
      </c>
      <c r="AE52" s="239"/>
      <c r="AF52" s="239"/>
      <c r="AG52" s="239"/>
      <c r="AH52" s="244"/>
      <c r="AI52" s="246"/>
      <c r="AJ52" s="246"/>
      <c r="AK52" s="246"/>
      <c r="AL52" s="246"/>
      <c r="AM52" s="246"/>
      <c r="AN52" s="246"/>
      <c r="AO52" s="246"/>
      <c r="AP52" s="246"/>
      <c r="AQ52" s="246"/>
      <c r="AR52" s="246"/>
      <c r="AS52" s="284"/>
      <c r="AT52" s="276"/>
      <c r="AU52" s="57"/>
      <c r="AV52" s="57"/>
      <c r="AW52" s="34"/>
    </row>
    <row r="53" spans="1:49" s="1" customFormat="1" ht="15.75">
      <c r="A53" s="169"/>
      <c r="B53" s="169"/>
      <c r="C53" s="170"/>
      <c r="D53" s="171" t="s">
        <v>145</v>
      </c>
      <c r="E53" s="171"/>
      <c r="F53" s="171"/>
      <c r="G53" s="172"/>
      <c r="H53" s="172"/>
      <c r="I53" s="172"/>
      <c r="J53" s="172"/>
      <c r="K53" s="172"/>
      <c r="L53" s="86"/>
      <c r="M53" s="87">
        <v>9</v>
      </c>
      <c r="N53" s="263"/>
      <c r="O53" s="263"/>
      <c r="P53" s="263"/>
      <c r="Q53" s="263"/>
      <c r="R53" s="263"/>
      <c r="S53" s="235"/>
      <c r="T53" s="169"/>
      <c r="U53" s="169"/>
      <c r="V53" s="241"/>
      <c r="W53" s="169"/>
      <c r="X53" s="169"/>
      <c r="Y53" s="169"/>
      <c r="Z53" s="169"/>
      <c r="AA53" s="169"/>
      <c r="AB53" s="169"/>
      <c r="AC53" s="169"/>
      <c r="AD53" s="238" t="s">
        <v>77</v>
      </c>
      <c r="AE53" s="239"/>
      <c r="AF53" s="239"/>
      <c r="AG53" s="239"/>
      <c r="AH53" s="244"/>
      <c r="AI53" s="247"/>
      <c r="AJ53" s="247"/>
      <c r="AK53" s="247"/>
      <c r="AL53" s="247"/>
      <c r="AM53" s="247"/>
      <c r="AN53" s="247"/>
      <c r="AO53" s="247"/>
      <c r="AP53" s="247"/>
      <c r="AQ53" s="247"/>
      <c r="AR53" s="247"/>
      <c r="AS53" s="285"/>
      <c r="AT53" s="277"/>
      <c r="AU53" s="56"/>
      <c r="AV53" s="56"/>
      <c r="AW53" s="34"/>
    </row>
    <row r="54" spans="1:49" s="1" customFormat="1" ht="15.75" thickBot="1">
      <c r="A54" s="169"/>
      <c r="B54" s="169"/>
      <c r="C54" s="176"/>
      <c r="D54" s="177"/>
      <c r="E54" s="177"/>
      <c r="F54" s="178"/>
      <c r="G54" s="179"/>
      <c r="H54" s="179"/>
      <c r="I54" s="179"/>
      <c r="J54" s="179"/>
      <c r="K54" s="179"/>
      <c r="L54" s="89"/>
      <c r="M54" s="90"/>
      <c r="N54" s="264"/>
      <c r="O54" s="264"/>
      <c r="P54" s="264"/>
      <c r="Q54" s="264"/>
      <c r="R54" s="264"/>
      <c r="S54" s="180"/>
      <c r="T54" s="169"/>
      <c r="U54" s="169"/>
      <c r="V54" s="241"/>
      <c r="W54" s="169"/>
      <c r="X54" s="169"/>
      <c r="Y54" s="169"/>
      <c r="Z54" s="169"/>
      <c r="AA54" s="169"/>
      <c r="AB54" s="169"/>
      <c r="AC54" s="169"/>
      <c r="AD54" s="238" t="s">
        <v>78</v>
      </c>
      <c r="AE54" s="239"/>
      <c r="AF54" s="239"/>
      <c r="AG54" s="239"/>
      <c r="AH54" s="244"/>
      <c r="AI54" s="247"/>
      <c r="AJ54" s="247"/>
      <c r="AK54" s="247"/>
      <c r="AL54" s="247"/>
      <c r="AM54" s="247"/>
      <c r="AN54" s="247"/>
      <c r="AO54" s="247"/>
      <c r="AP54" s="247"/>
      <c r="AQ54" s="247"/>
      <c r="AR54" s="247"/>
      <c r="AS54" s="285"/>
      <c r="AT54" s="277"/>
      <c r="AU54" s="56"/>
      <c r="AV54" s="56"/>
      <c r="AW54" s="34"/>
    </row>
    <row r="55" spans="1:49" s="1" customFormat="1" ht="15">
      <c r="A55" s="169"/>
      <c r="B55" s="169"/>
      <c r="C55" s="180"/>
      <c r="D55" s="180"/>
      <c r="E55" s="180"/>
      <c r="F55" s="181"/>
      <c r="G55" s="182"/>
      <c r="H55" s="182"/>
      <c r="I55" s="182"/>
      <c r="J55" s="182"/>
      <c r="K55" s="182"/>
      <c r="L55" s="91"/>
      <c r="M55" s="91"/>
      <c r="N55" s="264"/>
      <c r="O55" s="264"/>
      <c r="P55" s="264"/>
      <c r="Q55" s="264"/>
      <c r="R55" s="264"/>
      <c r="S55" s="180"/>
      <c r="T55" s="169"/>
      <c r="U55" s="169"/>
      <c r="V55" s="241"/>
      <c r="W55" s="169"/>
      <c r="X55" s="169"/>
      <c r="Y55" s="169"/>
      <c r="Z55" s="169"/>
      <c r="AA55" s="169"/>
      <c r="AB55" s="169"/>
      <c r="AC55" s="169"/>
      <c r="AD55" s="238" t="s">
        <v>79</v>
      </c>
      <c r="AE55" s="239"/>
      <c r="AF55" s="239"/>
      <c r="AG55" s="239"/>
      <c r="AH55" s="244"/>
      <c r="AI55" s="247"/>
      <c r="AJ55" s="247"/>
      <c r="AK55" s="247"/>
      <c r="AL55" s="247"/>
      <c r="AM55" s="247"/>
      <c r="AN55" s="247"/>
      <c r="AO55" s="247"/>
      <c r="AP55" s="247"/>
      <c r="AQ55" s="247"/>
      <c r="AR55" s="247"/>
      <c r="AS55" s="285"/>
      <c r="AT55" s="277"/>
      <c r="AU55" s="56"/>
      <c r="AV55" s="56"/>
      <c r="AW55" s="34"/>
    </row>
    <row r="56" spans="1:49" s="1" customFormat="1" ht="15">
      <c r="A56" s="169"/>
      <c r="B56" s="169"/>
      <c r="C56" s="180"/>
      <c r="D56" s="180"/>
      <c r="E56" s="180"/>
      <c r="F56" s="181"/>
      <c r="G56" s="182"/>
      <c r="H56" s="182"/>
      <c r="I56" s="182"/>
      <c r="J56" s="182"/>
      <c r="K56" s="182"/>
      <c r="L56" s="91"/>
      <c r="M56" s="91"/>
      <c r="N56" s="264"/>
      <c r="O56" s="264"/>
      <c r="P56" s="264"/>
      <c r="Q56" s="264"/>
      <c r="R56" s="264"/>
      <c r="S56" s="180"/>
      <c r="T56" s="169"/>
      <c r="U56" s="169"/>
      <c r="V56" s="241"/>
      <c r="W56" s="169"/>
      <c r="X56" s="169"/>
      <c r="Y56" s="169"/>
      <c r="Z56" s="169"/>
      <c r="AA56" s="169"/>
      <c r="AB56" s="169"/>
      <c r="AC56" s="169"/>
      <c r="AD56" s="238" t="s">
        <v>81</v>
      </c>
      <c r="AE56" s="239"/>
      <c r="AF56" s="239"/>
      <c r="AG56" s="239"/>
      <c r="AH56" s="244"/>
      <c r="AI56" s="247"/>
      <c r="AJ56" s="247"/>
      <c r="AK56" s="247"/>
      <c r="AL56" s="247"/>
      <c r="AM56" s="247"/>
      <c r="AN56" s="247"/>
      <c r="AO56" s="247"/>
      <c r="AP56" s="247"/>
      <c r="AQ56" s="247"/>
      <c r="AR56" s="247"/>
      <c r="AS56" s="285"/>
      <c r="AT56" s="277"/>
      <c r="AU56" s="56"/>
      <c r="AV56" s="56"/>
      <c r="AW56" s="34"/>
    </row>
    <row r="57" spans="1:49" s="1" customFormat="1" ht="15.75" thickBot="1">
      <c r="A57" s="169"/>
      <c r="B57" s="169"/>
      <c r="C57" s="180"/>
      <c r="D57" s="180"/>
      <c r="E57" s="180"/>
      <c r="F57" s="181"/>
      <c r="G57" s="182"/>
      <c r="H57" s="182"/>
      <c r="I57" s="182"/>
      <c r="J57" s="182"/>
      <c r="K57" s="182"/>
      <c r="L57" s="91"/>
      <c r="M57" s="91"/>
      <c r="N57" s="264"/>
      <c r="O57" s="264"/>
      <c r="P57" s="264"/>
      <c r="Q57" s="264"/>
      <c r="R57" s="264"/>
      <c r="S57" s="180"/>
      <c r="T57" s="169"/>
      <c r="U57" s="169"/>
      <c r="V57" s="241"/>
      <c r="W57" s="169"/>
      <c r="X57" s="169"/>
      <c r="Y57" s="169"/>
      <c r="Z57" s="169"/>
      <c r="AA57" s="169"/>
      <c r="AB57" s="169"/>
      <c r="AC57" s="169"/>
      <c r="AD57" s="248" t="s">
        <v>80</v>
      </c>
      <c r="AE57" s="249"/>
      <c r="AF57" s="249"/>
      <c r="AG57" s="249"/>
      <c r="AH57" s="250"/>
      <c r="AI57" s="251"/>
      <c r="AJ57" s="251"/>
      <c r="AK57" s="251"/>
      <c r="AL57" s="251"/>
      <c r="AM57" s="251"/>
      <c r="AN57" s="251"/>
      <c r="AO57" s="251"/>
      <c r="AP57" s="251"/>
      <c r="AQ57" s="251"/>
      <c r="AR57" s="251"/>
      <c r="AS57" s="286"/>
      <c r="AT57" s="278"/>
      <c r="AU57" s="58"/>
      <c r="AV57" s="58"/>
      <c r="AW57" s="34"/>
    </row>
    <row r="58" spans="1:49" s="1" customFormat="1" ht="15">
      <c r="A58" s="169"/>
      <c r="B58" s="169"/>
      <c r="C58" s="180"/>
      <c r="D58" s="180"/>
      <c r="E58" s="180"/>
      <c r="F58" s="181"/>
      <c r="G58" s="182"/>
      <c r="H58" s="182"/>
      <c r="I58" s="182"/>
      <c r="J58" s="182"/>
      <c r="K58" s="182"/>
      <c r="L58" s="91"/>
      <c r="M58" s="91"/>
      <c r="N58" s="264"/>
      <c r="O58" s="264"/>
      <c r="P58" s="264"/>
      <c r="Q58" s="264"/>
      <c r="R58" s="264"/>
      <c r="S58" s="180"/>
      <c r="T58" s="169"/>
      <c r="U58" s="169"/>
      <c r="V58" s="241"/>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4"/>
      <c r="AT58" s="164"/>
      <c r="AW58" s="34"/>
    </row>
    <row r="59" spans="1:49" s="42" customFormat="1" ht="15.75">
      <c r="A59" s="183"/>
      <c r="B59" s="183"/>
      <c r="C59" s="183"/>
      <c r="D59" s="183"/>
      <c r="E59" s="183"/>
      <c r="F59" s="147"/>
      <c r="G59" s="163"/>
      <c r="H59" s="163"/>
      <c r="I59" s="163"/>
      <c r="J59" s="163"/>
      <c r="K59" s="163"/>
      <c r="L59" s="83"/>
      <c r="M59" s="83"/>
      <c r="N59" s="261"/>
      <c r="O59" s="261"/>
      <c r="P59" s="261"/>
      <c r="Q59" s="261"/>
      <c r="R59" s="261"/>
      <c r="S59" s="183"/>
      <c r="T59" s="183"/>
      <c r="U59" s="183"/>
      <c r="V59" s="252"/>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56"/>
      <c r="AT59" s="156"/>
      <c r="AW59" s="34"/>
    </row>
    <row r="60" spans="12:13" ht="15">
      <c r="L60" s="8"/>
      <c r="M60" s="8"/>
    </row>
    <row r="61" spans="12:48" ht="15">
      <c r="L61" s="8"/>
      <c r="M61" s="8"/>
      <c r="AC61" s="253"/>
      <c r="AD61" s="253"/>
      <c r="AE61" s="253"/>
      <c r="AF61" s="253"/>
      <c r="AG61" s="253"/>
      <c r="AH61" s="253"/>
      <c r="AI61" s="253"/>
      <c r="AJ61" s="253"/>
      <c r="AK61" s="253"/>
      <c r="AL61" s="253"/>
      <c r="AM61" s="253"/>
      <c r="AN61" s="253"/>
      <c r="AO61" s="253"/>
      <c r="AP61" s="253"/>
      <c r="AQ61" s="253"/>
      <c r="AR61" s="253"/>
      <c r="AS61" s="253"/>
      <c r="AT61" s="253"/>
      <c r="AU61" s="54"/>
      <c r="AV61" s="64"/>
    </row>
    <row r="62" spans="12:48" ht="15">
      <c r="L62" s="8"/>
      <c r="M62" s="8"/>
      <c r="AU62" s="5"/>
      <c r="AV62" s="5"/>
    </row>
    <row r="63" spans="1:48" ht="15">
      <c r="A63" s="186"/>
      <c r="F63" s="187"/>
      <c r="G63" s="188"/>
      <c r="H63" s="188"/>
      <c r="I63" s="188"/>
      <c r="L63" s="92"/>
      <c r="M63" s="92"/>
      <c r="AU63" s="5"/>
      <c r="AV63" s="65"/>
    </row>
    <row r="64" spans="1:48" ht="15">
      <c r="A64" s="186"/>
      <c r="F64" s="187"/>
      <c r="G64" s="189"/>
      <c r="L64" s="80"/>
      <c r="M64" s="93"/>
      <c r="N64" s="266"/>
      <c r="O64" s="267"/>
      <c r="P64" s="267"/>
      <c r="Q64" s="267"/>
      <c r="R64" s="267"/>
      <c r="AU64" s="5"/>
      <c r="AV64" s="65"/>
    </row>
    <row r="65" spans="1:48" ht="15">
      <c r="A65" s="186"/>
      <c r="F65" s="187"/>
      <c r="G65" s="189"/>
      <c r="L65" s="80"/>
      <c r="M65" s="93"/>
      <c r="N65" s="266"/>
      <c r="O65" s="267"/>
      <c r="P65" s="267"/>
      <c r="Q65" s="267"/>
      <c r="R65" s="267"/>
      <c r="AU65" s="5"/>
      <c r="AV65" s="65"/>
    </row>
    <row r="66" spans="1:48" ht="15">
      <c r="A66" s="186"/>
      <c r="F66" s="187"/>
      <c r="G66" s="189"/>
      <c r="L66" s="80"/>
      <c r="M66" s="93"/>
      <c r="N66" s="266"/>
      <c r="O66" s="267"/>
      <c r="P66" s="267"/>
      <c r="Q66" s="267"/>
      <c r="R66" s="267"/>
      <c r="AU66" s="5"/>
      <c r="AV66" s="65"/>
    </row>
    <row r="67" spans="1:48" ht="15">
      <c r="A67" s="186"/>
      <c r="F67" s="187"/>
      <c r="G67" s="189"/>
      <c r="L67" s="80"/>
      <c r="M67" s="93"/>
      <c r="N67" s="266"/>
      <c r="O67" s="267"/>
      <c r="P67" s="267"/>
      <c r="Q67" s="267"/>
      <c r="R67" s="267"/>
      <c r="AU67" s="5"/>
      <c r="AV67" s="65"/>
    </row>
    <row r="68" spans="1:48" ht="15">
      <c r="A68" s="186"/>
      <c r="F68" s="187"/>
      <c r="G68" s="189"/>
      <c r="L68" s="80"/>
      <c r="M68" s="93"/>
      <c r="N68" s="266"/>
      <c r="O68" s="267"/>
      <c r="P68" s="267"/>
      <c r="Q68" s="267"/>
      <c r="R68" s="267"/>
      <c r="AU68" s="5"/>
      <c r="AV68" s="65"/>
    </row>
    <row r="69" spans="1:48" ht="15">
      <c r="A69" s="186"/>
      <c r="F69" s="187"/>
      <c r="G69" s="189"/>
      <c r="L69" s="80"/>
      <c r="M69" s="93"/>
      <c r="N69" s="266"/>
      <c r="O69" s="267"/>
      <c r="P69" s="267"/>
      <c r="Q69" s="267"/>
      <c r="R69" s="267"/>
      <c r="AU69" s="5"/>
      <c r="AV69" s="65"/>
    </row>
    <row r="70" spans="1:48" ht="15">
      <c r="A70" s="186"/>
      <c r="F70" s="187"/>
      <c r="G70" s="189"/>
      <c r="L70" s="80"/>
      <c r="M70" s="93"/>
      <c r="N70" s="266"/>
      <c r="O70" s="267"/>
      <c r="P70" s="267"/>
      <c r="Q70" s="267"/>
      <c r="R70" s="267"/>
      <c r="AU70" s="5"/>
      <c r="AV70" s="65"/>
    </row>
    <row r="71" spans="1:48" ht="15">
      <c r="A71" s="186"/>
      <c r="F71" s="187"/>
      <c r="G71" s="189"/>
      <c r="L71" s="80"/>
      <c r="M71" s="93"/>
      <c r="N71" s="266"/>
      <c r="O71" s="267"/>
      <c r="P71" s="267"/>
      <c r="Q71" s="267"/>
      <c r="R71" s="267"/>
      <c r="AU71" s="5"/>
      <c r="AV71" s="65"/>
    </row>
    <row r="72" spans="1:48" ht="15">
      <c r="A72" s="186"/>
      <c r="F72" s="187"/>
      <c r="G72" s="189"/>
      <c r="L72" s="80"/>
      <c r="M72" s="93"/>
      <c r="N72" s="266"/>
      <c r="O72" s="267"/>
      <c r="P72" s="267"/>
      <c r="Q72" s="267"/>
      <c r="R72" s="267"/>
      <c r="AU72" s="5"/>
      <c r="AV72" s="5"/>
    </row>
    <row r="73" spans="12:48" ht="15">
      <c r="L73" s="8"/>
      <c r="M73" s="8"/>
      <c r="AU73" s="66"/>
      <c r="AV73" s="65"/>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sheetData>
  <sheetProtection formatCells="0" formatColumns="0" formatRows="0" insertColumns="0" insertRows="0" insertHyperlinks="0" deleteColumns="0" deleteRows="0" sort="0" autoFilter="0" pivotTables="0"/>
  <conditionalFormatting sqref="AW11:AW42 AW43:BJ43 AX10:BJ42 BK10:CR43">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6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B6" sqref="B6"/>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6" t="str">
        <f>+'Tab B Cost &amp; Schedule Estimate'!B1</f>
        <v>Cost Center:</v>
      </c>
      <c r="B1" s="6"/>
      <c r="D1">
        <f>+'Tab A Description'!B3</f>
        <v>1180</v>
      </c>
      <c r="F1" s="6"/>
      <c r="G1" s="6"/>
      <c r="I1" s="7"/>
    </row>
    <row r="2" spans="1:9" ht="18" customHeight="1">
      <c r="A2" s="6" t="str">
        <f>+'Tab B Cost &amp; Schedule Estimate'!B2</f>
        <v>Job Number:</v>
      </c>
      <c r="B2" s="6"/>
      <c r="D2">
        <f>+'Tab A Description'!B4</f>
        <v>2420</v>
      </c>
      <c r="F2" s="6"/>
      <c r="G2" s="6"/>
      <c r="I2" s="7"/>
    </row>
    <row r="3" spans="1:9" ht="18" customHeight="1">
      <c r="A3" s="6" t="str">
        <f>+'Tab B Cost &amp; Schedule Estimate'!B3</f>
        <v>Job Title: </v>
      </c>
      <c r="B3" s="6"/>
      <c r="D3" t="str">
        <f>+'Tab A Description'!B5</f>
        <v>Source Refurbishment</v>
      </c>
      <c r="F3" s="6"/>
      <c r="G3" s="6"/>
      <c r="I3" s="7"/>
    </row>
    <row r="4" spans="1:9" ht="18" customHeight="1">
      <c r="A4" s="6" t="str">
        <f>+'Tab B Cost &amp; Schedule Estimate'!B4</f>
        <v>Job Manager: </v>
      </c>
      <c r="B4" s="6"/>
      <c r="D4" t="str">
        <f>+'Tab A Description'!B6</f>
        <v>Job Manager</v>
      </c>
      <c r="F4" s="6"/>
      <c r="G4" s="6"/>
      <c r="I4" s="7"/>
    </row>
    <row r="6" spans="1:20" ht="12.75">
      <c r="A6" s="8"/>
      <c r="B6" s="8"/>
      <c r="C6" s="8"/>
      <c r="D6" s="8"/>
      <c r="E6" s="8"/>
      <c r="F6" s="8"/>
      <c r="G6" s="8"/>
      <c r="H6" s="8"/>
      <c r="I6" s="8"/>
      <c r="J6" s="8"/>
      <c r="K6" s="8"/>
      <c r="L6" s="8"/>
      <c r="M6" s="8"/>
      <c r="N6" s="8"/>
      <c r="O6" s="8"/>
      <c r="P6" s="8"/>
      <c r="Q6" s="8"/>
      <c r="R6" s="8"/>
      <c r="S6" s="8"/>
      <c r="T6" s="8"/>
    </row>
    <row r="7" ht="15.75">
      <c r="A7" s="10" t="s">
        <v>37</v>
      </c>
    </row>
    <row r="8" spans="1:20" ht="26.25">
      <c r="A8" s="10"/>
      <c r="D8" s="12" t="s">
        <v>39</v>
      </c>
      <c r="E8" s="12" t="s">
        <v>40</v>
      </c>
      <c r="F8" s="12" t="s">
        <v>41</v>
      </c>
      <c r="G8" s="14" t="s">
        <v>44</v>
      </c>
      <c r="H8" s="13" t="s">
        <v>43</v>
      </c>
      <c r="I8" s="2"/>
      <c r="J8" s="2"/>
      <c r="K8" s="2"/>
      <c r="L8" s="2"/>
      <c r="M8" s="2"/>
      <c r="N8" s="2"/>
      <c r="O8" s="2"/>
      <c r="P8" s="2"/>
      <c r="Q8" s="2"/>
      <c r="R8" s="2"/>
      <c r="S8" s="2"/>
      <c r="T8" s="2"/>
    </row>
    <row r="9" spans="2:17" s="1" customFormat="1" ht="44.25" customHeight="1">
      <c r="B9" s="1" t="s">
        <v>38</v>
      </c>
      <c r="D9" s="4" t="s">
        <v>131</v>
      </c>
      <c r="E9" s="4"/>
      <c r="F9" s="4"/>
      <c r="G9" s="4"/>
      <c r="H9" s="393"/>
      <c r="I9" s="393"/>
      <c r="J9" s="393"/>
      <c r="K9" s="393"/>
      <c r="L9" s="393"/>
      <c r="M9" s="393"/>
      <c r="N9" s="393"/>
      <c r="O9" s="393"/>
      <c r="P9" s="393"/>
      <c r="Q9" s="393"/>
    </row>
    <row r="10" spans="4:7" s="1" customFormat="1" ht="12.75">
      <c r="D10" s="4"/>
      <c r="E10" s="4"/>
      <c r="F10" s="4"/>
      <c r="G10" s="15"/>
    </row>
    <row r="11" spans="2:17" s="1" customFormat="1" ht="44.25" customHeight="1">
      <c r="B11" s="1" t="s">
        <v>42</v>
      </c>
      <c r="D11" s="4"/>
      <c r="E11" s="4"/>
      <c r="F11" s="4" t="s">
        <v>131</v>
      </c>
      <c r="G11" s="4"/>
      <c r="H11" s="393"/>
      <c r="I11" s="393"/>
      <c r="J11" s="393"/>
      <c r="K11" s="393"/>
      <c r="L11" s="393"/>
      <c r="M11" s="393"/>
      <c r="N11" s="393"/>
      <c r="O11" s="393"/>
      <c r="P11" s="393"/>
      <c r="Q11" s="39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50</v>
      </c>
    </row>
    <row r="15" spans="6:17" s="45" customFormat="1" ht="12.75">
      <c r="F15" s="46"/>
      <c r="G15" s="46"/>
      <c r="N15" s="394" t="s">
        <v>51</v>
      </c>
      <c r="O15" s="394"/>
      <c r="P15" s="47" t="s">
        <v>52</v>
      </c>
      <c r="Q15" s="48"/>
    </row>
    <row r="16" spans="1:17" s="49" customFormat="1" ht="25.5">
      <c r="A16" s="62"/>
      <c r="B16" s="395" t="s">
        <v>53</v>
      </c>
      <c r="C16" s="395"/>
      <c r="D16" s="395"/>
      <c r="E16" s="395"/>
      <c r="F16" s="395"/>
      <c r="G16" s="63" t="s">
        <v>54</v>
      </c>
      <c r="H16" s="395" t="s">
        <v>55</v>
      </c>
      <c r="I16" s="395"/>
      <c r="J16" s="395"/>
      <c r="K16" s="395" t="s">
        <v>56</v>
      </c>
      <c r="L16" s="395"/>
      <c r="M16" s="395"/>
      <c r="N16" s="62" t="s">
        <v>22</v>
      </c>
      <c r="O16" s="62" t="s">
        <v>23</v>
      </c>
      <c r="P16" s="63" t="s">
        <v>24</v>
      </c>
      <c r="Q16" s="63" t="s">
        <v>25</v>
      </c>
    </row>
    <row r="17" spans="1:17" s="62" customFormat="1" ht="36.75" customHeight="1">
      <c r="A17" s="62">
        <v>1</v>
      </c>
      <c r="B17" s="392"/>
      <c r="C17" s="392"/>
      <c r="D17" s="392"/>
      <c r="E17" s="392"/>
      <c r="F17" s="392"/>
      <c r="G17" s="63"/>
      <c r="H17" s="392"/>
      <c r="I17" s="392"/>
      <c r="J17" s="392"/>
      <c r="K17" s="392"/>
      <c r="L17" s="392"/>
      <c r="M17" s="392"/>
      <c r="P17" s="63"/>
      <c r="Q17" s="63"/>
    </row>
    <row r="18" spans="1:17" s="62" customFormat="1" ht="36.75" customHeight="1">
      <c r="A18" s="62">
        <v>2</v>
      </c>
      <c r="B18" s="392"/>
      <c r="C18" s="392"/>
      <c r="D18" s="392"/>
      <c r="E18" s="392"/>
      <c r="F18" s="392"/>
      <c r="G18" s="63"/>
      <c r="H18" s="392"/>
      <c r="I18" s="392"/>
      <c r="J18" s="392"/>
      <c r="K18" s="392"/>
      <c r="L18" s="392"/>
      <c r="M18" s="392"/>
      <c r="P18" s="63"/>
      <c r="Q18" s="63"/>
    </row>
    <row r="19" spans="1:17" s="62" customFormat="1" ht="36.75" customHeight="1">
      <c r="A19" s="62">
        <v>3</v>
      </c>
      <c r="B19" s="392"/>
      <c r="C19" s="392"/>
      <c r="D19" s="392"/>
      <c r="E19" s="392"/>
      <c r="F19" s="392"/>
      <c r="G19" s="63"/>
      <c r="H19" s="392"/>
      <c r="I19" s="392"/>
      <c r="J19" s="392"/>
      <c r="K19" s="392"/>
      <c r="L19" s="392"/>
      <c r="M19" s="392"/>
      <c r="P19" s="63"/>
      <c r="Q19" s="63"/>
    </row>
    <row r="20" spans="1:17" s="62" customFormat="1" ht="36.75" customHeight="1">
      <c r="A20" s="62">
        <v>4</v>
      </c>
      <c r="B20" s="392"/>
      <c r="C20" s="392"/>
      <c r="D20" s="392"/>
      <c r="E20" s="392"/>
      <c r="F20" s="392"/>
      <c r="G20" s="63"/>
      <c r="H20" s="392"/>
      <c r="I20" s="392"/>
      <c r="J20" s="392"/>
      <c r="K20" s="392"/>
      <c r="L20" s="392"/>
      <c r="M20" s="392"/>
      <c r="P20" s="63"/>
      <c r="Q20" s="63"/>
    </row>
    <row r="21" spans="1:13" s="51" customFormat="1" ht="36.75" customHeight="1">
      <c r="A21" s="63">
        <v>5</v>
      </c>
      <c r="B21" s="392"/>
      <c r="C21" s="392"/>
      <c r="D21" s="392"/>
      <c r="E21" s="392"/>
      <c r="F21" s="392"/>
      <c r="G21" s="50"/>
      <c r="H21" s="392"/>
      <c r="I21" s="392"/>
      <c r="J21" s="392"/>
      <c r="K21" s="392"/>
      <c r="L21" s="392"/>
      <c r="M21" s="392"/>
    </row>
    <row r="22" spans="2:13" s="51" customFormat="1" ht="12.75">
      <c r="B22" s="392"/>
      <c r="C22" s="392"/>
      <c r="D22" s="392"/>
      <c r="E22" s="392"/>
      <c r="F22" s="392"/>
      <c r="G22" s="50"/>
      <c r="H22" s="392"/>
      <c r="I22" s="392"/>
      <c r="J22" s="392"/>
      <c r="K22" s="392"/>
      <c r="L22" s="392"/>
      <c r="M22" s="392"/>
    </row>
    <row r="23" spans="5:8" ht="12.75">
      <c r="E23" s="3"/>
      <c r="F23" s="3"/>
      <c r="G23" s="3"/>
      <c r="H23" s="3"/>
    </row>
    <row r="24" spans="1:8" s="1" customFormat="1" ht="12.75">
      <c r="A24" s="1" t="s">
        <v>49</v>
      </c>
      <c r="E24" s="4"/>
      <c r="F24" s="4"/>
      <c r="G24" s="4"/>
      <c r="H24" s="4"/>
    </row>
    <row r="25" spans="1:8" s="1" customFormat="1" ht="12.75">
      <c r="A25" s="71" t="s">
        <v>26</v>
      </c>
      <c r="B25" s="1" t="s">
        <v>167</v>
      </c>
      <c r="E25" s="4"/>
      <c r="F25" s="4"/>
      <c r="G25" s="4"/>
      <c r="H25" s="4"/>
    </row>
    <row r="26" spans="1:2" s="1" customFormat="1" ht="12.75">
      <c r="A26" s="71" t="s">
        <v>27</v>
      </c>
      <c r="B26" s="1" t="s">
        <v>168</v>
      </c>
    </row>
    <row r="27" s="1" customFormat="1" ht="12.75">
      <c r="B27" s="1" t="s">
        <v>169</v>
      </c>
    </row>
    <row r="28" spans="1:2" s="1" customFormat="1" ht="12.75">
      <c r="A28" s="71" t="s">
        <v>28</v>
      </c>
      <c r="B28" s="1" t="s">
        <v>170</v>
      </c>
    </row>
    <row r="29" s="1" customFormat="1" ht="12.75">
      <c r="B29" s="1" t="s">
        <v>171</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9" t="s">
        <v>161</v>
      </c>
      <c r="J32" s="1"/>
      <c r="K32" s="1"/>
      <c r="R32" s="1"/>
      <c r="S32" s="1"/>
      <c r="T32" s="1"/>
      <c r="U32" s="1"/>
      <c r="V32" s="1"/>
      <c r="W32" s="1"/>
      <c r="X32" s="1"/>
      <c r="Y32" s="1"/>
    </row>
    <row r="33" spans="5:25" ht="15">
      <c r="E33" s="3"/>
      <c r="F33" s="3"/>
      <c r="G33" s="3"/>
      <c r="H33" s="3"/>
      <c r="I33" s="30" t="s">
        <v>39</v>
      </c>
      <c r="J33" s="98"/>
      <c r="R33" s="1"/>
      <c r="S33" s="1"/>
      <c r="T33" s="1"/>
      <c r="U33" s="1"/>
      <c r="V33" s="1"/>
      <c r="W33" s="1"/>
      <c r="X33" s="1"/>
      <c r="Y33" s="1"/>
    </row>
    <row r="34" spans="5:25" ht="15">
      <c r="E34" s="3"/>
      <c r="F34" s="3"/>
      <c r="G34" s="3"/>
      <c r="H34" s="3"/>
      <c r="I34" s="30"/>
      <c r="J34" s="98" t="s">
        <v>29</v>
      </c>
      <c r="R34" s="1"/>
      <c r="S34" s="1"/>
      <c r="T34" s="1"/>
      <c r="U34" s="1"/>
      <c r="V34" s="1"/>
      <c r="W34" s="1"/>
      <c r="X34" s="1"/>
      <c r="Y34" s="1"/>
    </row>
    <row r="35" spans="5:25" ht="15">
      <c r="E35" s="3"/>
      <c r="F35" s="3"/>
      <c r="G35" s="3" t="s">
        <v>45</v>
      </c>
      <c r="H35" s="3"/>
      <c r="I35" s="30"/>
      <c r="J35" s="98" t="s">
        <v>30</v>
      </c>
      <c r="R35" s="1"/>
      <c r="S35" s="1"/>
      <c r="T35" s="1"/>
      <c r="U35" s="1"/>
      <c r="V35" s="1"/>
      <c r="W35" s="1"/>
      <c r="X35" s="1"/>
      <c r="Y35" s="1"/>
    </row>
    <row r="36" spans="5:10" ht="15">
      <c r="E36" s="3"/>
      <c r="F36" s="3"/>
      <c r="G36" s="3"/>
      <c r="H36" s="3"/>
      <c r="I36" s="30"/>
      <c r="J36" s="98" t="s">
        <v>31</v>
      </c>
    </row>
    <row r="37" spans="5:9" ht="15">
      <c r="E37" s="3"/>
      <c r="F37" s="3"/>
      <c r="G37" s="3"/>
      <c r="H37" s="3"/>
      <c r="I37" s="30" t="s">
        <v>40</v>
      </c>
    </row>
    <row r="38" spans="9:10" ht="15">
      <c r="I38" s="30"/>
      <c r="J38" t="s">
        <v>32</v>
      </c>
    </row>
    <row r="39" spans="9:10" ht="15">
      <c r="I39" s="30"/>
      <c r="J39" t="s">
        <v>33</v>
      </c>
    </row>
    <row r="40" spans="9:10" ht="15">
      <c r="I40" s="30"/>
      <c r="J40" t="s">
        <v>34</v>
      </c>
    </row>
    <row r="41" ht="15">
      <c r="I41" s="30" t="s">
        <v>41</v>
      </c>
    </row>
    <row r="42" spans="9:10" ht="15">
      <c r="I42" s="30"/>
      <c r="J42" t="s">
        <v>35</v>
      </c>
    </row>
    <row r="43" spans="9:10" ht="15">
      <c r="I43" s="30"/>
      <c r="J43" t="s">
        <v>172</v>
      </c>
    </row>
    <row r="44" spans="9:10" ht="15">
      <c r="I44" s="30"/>
      <c r="J44" t="s">
        <v>173</v>
      </c>
    </row>
    <row r="45" spans="9:10" ht="15">
      <c r="I45" s="30"/>
      <c r="J45" t="s">
        <v>174</v>
      </c>
    </row>
    <row r="46" spans="9:10" ht="15.75">
      <c r="I46" s="99"/>
      <c r="J46" s="30"/>
    </row>
    <row r="47" spans="9:10" ht="15.75">
      <c r="I47" s="99" t="s">
        <v>57</v>
      </c>
      <c r="J47" s="30"/>
    </row>
    <row r="48" ht="15">
      <c r="I48" s="30" t="s">
        <v>41</v>
      </c>
    </row>
    <row r="49" spans="9:10" ht="15">
      <c r="I49" s="30"/>
      <c r="J49" t="s">
        <v>58</v>
      </c>
    </row>
    <row r="50" spans="9:10" ht="15">
      <c r="I50" s="30"/>
      <c r="J50" t="s">
        <v>59</v>
      </c>
    </row>
    <row r="51" spans="9:10" ht="15">
      <c r="I51" s="30"/>
      <c r="J51" t="s">
        <v>60</v>
      </c>
    </row>
    <row r="52" spans="9:10" ht="15">
      <c r="I52" s="30"/>
      <c r="J52" t="s">
        <v>61</v>
      </c>
    </row>
    <row r="53" ht="15">
      <c r="I53" s="30" t="s">
        <v>40</v>
      </c>
    </row>
    <row r="54" spans="9:10" ht="15">
      <c r="I54" s="30"/>
      <c r="J54" t="s">
        <v>62</v>
      </c>
    </row>
    <row r="55" spans="9:10" ht="15">
      <c r="I55" s="30"/>
      <c r="J55" t="s">
        <v>63</v>
      </c>
    </row>
    <row r="56" spans="9:10" ht="15">
      <c r="I56" s="30"/>
      <c r="J56" t="s">
        <v>64</v>
      </c>
    </row>
    <row r="57" ht="15">
      <c r="I57" s="30" t="s">
        <v>39</v>
      </c>
    </row>
    <row r="58" spans="9:10" ht="15">
      <c r="I58" s="30"/>
      <c r="J58" t="s">
        <v>65</v>
      </c>
    </row>
    <row r="59" ht="12.75">
      <c r="J59" t="s">
        <v>66</v>
      </c>
    </row>
    <row r="60" ht="12.75">
      <c r="J60" t="s">
        <v>83</v>
      </c>
    </row>
    <row r="61" ht="12.75">
      <c r="J61" t="s">
        <v>84</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6"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workbookViewId="0" topLeftCell="A1">
      <selection activeCell="B6" sqref="B6"/>
    </sheetView>
  </sheetViews>
  <sheetFormatPr defaultColWidth="9.140625" defaultRowHeight="12.75"/>
  <cols>
    <col min="1" max="1" width="61.8515625" style="0" bestFit="1" customWidth="1"/>
    <col min="2" max="2" width="6.7109375" style="0" bestFit="1" customWidth="1"/>
    <col min="3" max="3" width="21.140625" style="319" bestFit="1" customWidth="1"/>
    <col min="4" max="4" width="10.28125" style="319" bestFit="1" customWidth="1"/>
    <col min="5" max="5" width="62.28125" style="319" bestFit="1" customWidth="1"/>
    <col min="6" max="6" width="67.00390625" style="319" bestFit="1" customWidth="1"/>
    <col min="7" max="7" width="5.140625" style="319"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319" customWidth="1"/>
    <col min="21" max="16384" width="8.8515625" style="0" customWidth="1"/>
  </cols>
  <sheetData>
    <row r="1" spans="1:20" ht="18" customHeight="1">
      <c r="A1" s="6" t="str">
        <f>+'Tab B Cost &amp; Schedule Estimate'!B1</f>
        <v>Cost Center:</v>
      </c>
      <c r="B1" s="6"/>
      <c r="C1"/>
      <c r="D1">
        <f>+'Tab A Description'!B3</f>
        <v>1180</v>
      </c>
      <c r="E1"/>
      <c r="F1" s="6"/>
      <c r="G1" s="6"/>
      <c r="I1" s="7"/>
      <c r="S1"/>
      <c r="T1"/>
    </row>
    <row r="2" spans="1:20" ht="18" customHeight="1">
      <c r="A2" s="6" t="str">
        <f>+'Tab B Cost &amp; Schedule Estimate'!B2</f>
        <v>Job Number:</v>
      </c>
      <c r="B2" s="6"/>
      <c r="C2"/>
      <c r="D2">
        <f>+'Tab A Description'!B4</f>
        <v>2420</v>
      </c>
      <c r="E2"/>
      <c r="F2" s="6"/>
      <c r="G2" s="6"/>
      <c r="I2" s="7"/>
      <c r="S2"/>
      <c r="T2"/>
    </row>
    <row r="3" spans="1:20" ht="18" customHeight="1">
      <c r="A3" s="6" t="str">
        <f>+'Tab B Cost &amp; Schedule Estimate'!B3</f>
        <v>Job Title: </v>
      </c>
      <c r="B3" s="6"/>
      <c r="C3"/>
      <c r="D3" t="str">
        <f>+'Tab A Description'!B5</f>
        <v>Source Refurbishment</v>
      </c>
      <c r="E3"/>
      <c r="F3" s="6"/>
      <c r="G3" s="6"/>
      <c r="I3" s="7"/>
      <c r="S3"/>
      <c r="T3"/>
    </row>
    <row r="4" spans="1:20" ht="18" customHeight="1">
      <c r="A4" s="6" t="str">
        <f>+'Tab B Cost &amp; Schedule Estimate'!B4</f>
        <v>Job Manager: </v>
      </c>
      <c r="B4" s="6"/>
      <c r="C4"/>
      <c r="D4" t="str">
        <f>+'Tab A Description'!B6</f>
        <v>Job Manager</v>
      </c>
      <c r="E4"/>
      <c r="F4" s="6"/>
      <c r="G4" s="6"/>
      <c r="I4" s="7"/>
      <c r="S4"/>
      <c r="T4"/>
    </row>
    <row r="5" spans="3:20" ht="12.75">
      <c r="C5"/>
      <c r="D5"/>
      <c r="E5"/>
      <c r="F5"/>
      <c r="G5"/>
      <c r="S5"/>
      <c r="T5"/>
    </row>
    <row r="6" spans="1:9" ht="20.25">
      <c r="A6" s="6"/>
      <c r="B6" s="6"/>
      <c r="C6"/>
      <c r="D6" s="327"/>
      <c r="E6" s="328"/>
      <c r="F6"/>
      <c r="G6"/>
      <c r="I6" s="319"/>
    </row>
    <row r="7" spans="1:9" ht="12.75">
      <c r="A7" s="8"/>
      <c r="B7" s="8"/>
      <c r="C7" s="8"/>
      <c r="D7" s="329"/>
      <c r="E7" s="329"/>
      <c r="F7" s="8"/>
      <c r="G7" s="8"/>
      <c r="H7" s="8"/>
      <c r="I7" s="320"/>
    </row>
    <row r="8" spans="1:9" ht="18.75" thickBot="1">
      <c r="A8" s="321" t="s">
        <v>93</v>
      </c>
      <c r="B8" s="330"/>
      <c r="C8" s="330"/>
      <c r="D8" s="331"/>
      <c r="E8" s="331"/>
      <c r="F8" s="332" t="s">
        <v>94</v>
      </c>
      <c r="G8" s="333"/>
      <c r="H8" s="333"/>
      <c r="I8" s="334"/>
    </row>
    <row r="9" spans="1:9" ht="12.75">
      <c r="A9" s="335"/>
      <c r="C9"/>
      <c r="D9" s="327"/>
      <c r="E9" s="327"/>
      <c r="F9"/>
      <c r="G9"/>
      <c r="I9" s="319"/>
    </row>
    <row r="10" spans="1:9" ht="12.75">
      <c r="A10" s="335" t="s">
        <v>36</v>
      </c>
      <c r="B10" s="45"/>
      <c r="C10" s="45"/>
      <c r="D10" s="328"/>
      <c r="E10" s="328"/>
      <c r="F10" s="45"/>
      <c r="G10" s="45"/>
      <c r="H10" s="45"/>
      <c r="I10" s="336"/>
    </row>
    <row r="11" spans="1:9" ht="12.75">
      <c r="A11" s="396"/>
      <c r="B11" s="397"/>
      <c r="C11" s="48"/>
      <c r="D11" s="338"/>
      <c r="E11" s="338"/>
      <c r="F11" s="48"/>
      <c r="G11" s="48"/>
      <c r="H11" s="46"/>
      <c r="I11" s="339"/>
    </row>
    <row r="12" spans="1:9" ht="12.75">
      <c r="A12" s="45" t="s">
        <v>126</v>
      </c>
      <c r="B12" s="45"/>
      <c r="C12" s="45"/>
      <c r="D12" s="328">
        <v>38000</v>
      </c>
      <c r="E12" s="328"/>
      <c r="F12" s="45" t="s">
        <v>136</v>
      </c>
      <c r="G12" s="45"/>
      <c r="H12" s="45"/>
      <c r="I12" s="336"/>
    </row>
    <row r="13" spans="1:9" ht="12.75">
      <c r="A13" s="350" t="s">
        <v>137</v>
      </c>
      <c r="B13" s="350"/>
      <c r="C13" s="350"/>
      <c r="D13" s="352">
        <v>5000</v>
      </c>
      <c r="E13" s="342"/>
      <c r="F13" s="45" t="s">
        <v>136</v>
      </c>
      <c r="G13" s="322"/>
      <c r="H13" s="344"/>
      <c r="I13" s="345"/>
    </row>
    <row r="14" spans="1:9" ht="12.75">
      <c r="A14" s="350" t="s">
        <v>127</v>
      </c>
      <c r="B14" s="350"/>
      <c r="C14" s="350"/>
      <c r="D14" s="352">
        <v>11000</v>
      </c>
      <c r="E14" s="342"/>
      <c r="F14" s="45" t="s">
        <v>136</v>
      </c>
      <c r="G14" s="322"/>
      <c r="H14" s="344"/>
      <c r="I14" s="345"/>
    </row>
    <row r="15" spans="1:9" ht="12.75">
      <c r="A15" s="346" t="s">
        <v>128</v>
      </c>
      <c r="B15" s="391"/>
      <c r="C15" s="391"/>
      <c r="D15" s="352">
        <v>5000</v>
      </c>
      <c r="E15" s="342"/>
      <c r="F15" s="45" t="s">
        <v>136</v>
      </c>
      <c r="G15" s="322"/>
      <c r="H15" s="348"/>
      <c r="I15" s="345"/>
    </row>
    <row r="16" spans="1:9" ht="12.75">
      <c r="A16" s="346" t="s">
        <v>130</v>
      </c>
      <c r="B16" s="391"/>
      <c r="C16" s="391"/>
      <c r="D16" s="352">
        <v>2000</v>
      </c>
      <c r="E16" s="342"/>
      <c r="F16" s="45" t="s">
        <v>136</v>
      </c>
      <c r="G16" s="322"/>
      <c r="H16" s="344"/>
      <c r="I16" s="345"/>
    </row>
    <row r="17" spans="1:9" ht="12.75">
      <c r="A17" s="346" t="s">
        <v>135</v>
      </c>
      <c r="B17" s="347"/>
      <c r="C17" s="349"/>
      <c r="D17" s="352">
        <v>5000</v>
      </c>
      <c r="E17" s="342"/>
      <c r="F17" s="45" t="s">
        <v>136</v>
      </c>
      <c r="G17" s="322"/>
      <c r="H17" s="344"/>
      <c r="I17" s="345"/>
    </row>
    <row r="18" spans="1:9" ht="12.75">
      <c r="A18" s="346" t="s">
        <v>163</v>
      </c>
      <c r="B18" s="347"/>
      <c r="C18" s="349"/>
      <c r="D18" s="352">
        <v>500</v>
      </c>
      <c r="E18" s="342"/>
      <c r="F18" s="343"/>
      <c r="G18" s="322"/>
      <c r="H18" s="344"/>
      <c r="I18" s="345"/>
    </row>
    <row r="19" spans="1:9" ht="12.75">
      <c r="A19" s="346" t="s">
        <v>164</v>
      </c>
      <c r="B19" s="347"/>
      <c r="C19" s="349"/>
      <c r="D19" s="352">
        <v>660</v>
      </c>
      <c r="E19" s="342"/>
      <c r="F19" s="343"/>
      <c r="G19" s="322"/>
      <c r="H19" s="344"/>
      <c r="I19" s="345"/>
    </row>
    <row r="20" spans="1:9" ht="12.75">
      <c r="A20" s="350" t="s">
        <v>165</v>
      </c>
      <c r="B20" s="347"/>
      <c r="C20" s="347"/>
      <c r="D20" s="352">
        <v>500</v>
      </c>
      <c r="E20" s="342"/>
      <c r="F20" s="337"/>
      <c r="G20" s="322"/>
      <c r="H20" s="348"/>
      <c r="I20" s="345"/>
    </row>
    <row r="21" spans="1:9" ht="12.75">
      <c r="A21" s="346" t="s">
        <v>166</v>
      </c>
      <c r="B21" s="347"/>
      <c r="C21" s="349"/>
      <c r="D21" s="341">
        <v>500</v>
      </c>
      <c r="E21" s="342"/>
      <c r="F21" s="343"/>
      <c r="G21" s="322"/>
      <c r="H21" s="344"/>
      <c r="I21" s="345"/>
    </row>
    <row r="22" spans="1:9" ht="12.75">
      <c r="A22" s="351"/>
      <c r="B22" s="347"/>
      <c r="C22" s="347"/>
      <c r="D22" s="341"/>
      <c r="E22" s="352"/>
      <c r="F22" s="353"/>
      <c r="G22" s="322"/>
      <c r="H22" s="344"/>
      <c r="I22" s="345"/>
    </row>
    <row r="23" spans="1:9" ht="12.75">
      <c r="A23" s="346"/>
      <c r="B23" s="347"/>
      <c r="C23" s="349"/>
      <c r="D23" s="341"/>
      <c r="E23" s="342"/>
      <c r="F23" s="343"/>
      <c r="G23" s="322"/>
      <c r="H23" s="344"/>
      <c r="I23" s="345"/>
    </row>
    <row r="24" spans="1:9" ht="12.75">
      <c r="A24" s="350"/>
      <c r="B24" s="347"/>
      <c r="C24" s="347"/>
      <c r="D24" s="342"/>
      <c r="E24" s="342"/>
      <c r="F24" s="353"/>
      <c r="G24" s="322"/>
      <c r="H24" s="344"/>
      <c r="I24" s="345"/>
    </row>
    <row r="25" spans="1:9" ht="12.75">
      <c r="A25" s="354"/>
      <c r="B25" s="347"/>
      <c r="C25" s="355"/>
      <c r="D25" s="342"/>
      <c r="E25" s="342"/>
      <c r="F25" s="356"/>
      <c r="G25" s="356"/>
      <c r="H25" s="356"/>
      <c r="I25" s="323"/>
    </row>
    <row r="26" spans="1:9" ht="12.75">
      <c r="A26" s="357"/>
      <c r="B26" s="347"/>
      <c r="C26" s="358"/>
      <c r="D26" s="359"/>
      <c r="E26" s="342"/>
      <c r="F26" s="398"/>
      <c r="G26" s="398"/>
      <c r="H26" s="398"/>
      <c r="I26" s="361"/>
    </row>
    <row r="27" spans="1:9" ht="12.75">
      <c r="A27" s="357"/>
      <c r="B27" s="347"/>
      <c r="C27" s="358"/>
      <c r="D27" s="362"/>
      <c r="E27" s="362"/>
      <c r="F27" s="360"/>
      <c r="G27" s="360"/>
      <c r="H27" s="360"/>
      <c r="I27" s="361"/>
    </row>
    <row r="28" spans="1:9" ht="12.75">
      <c r="A28" s="363"/>
      <c r="B28" s="364"/>
      <c r="C28" s="365"/>
      <c r="D28" s="366"/>
      <c r="E28" s="352"/>
      <c r="F28" s="360"/>
      <c r="G28" s="322"/>
      <c r="H28" s="367"/>
      <c r="I28" s="345"/>
    </row>
    <row r="29" spans="1:9" ht="12.75">
      <c r="A29" s="368"/>
      <c r="B29" s="369"/>
      <c r="C29" s="370"/>
      <c r="D29" s="371"/>
      <c r="E29" s="362"/>
      <c r="F29" s="360"/>
      <c r="G29" s="322"/>
      <c r="H29" s="367"/>
      <c r="I29" s="345"/>
    </row>
    <row r="30" spans="1:9" ht="12.75">
      <c r="A30" s="357"/>
      <c r="B30" s="372"/>
      <c r="C30" s="358" t="s">
        <v>129</v>
      </c>
      <c r="D30" s="342">
        <f>SUM(D12:D27)</f>
        <v>68160</v>
      </c>
      <c r="E30" s="342"/>
      <c r="F30" s="360"/>
      <c r="G30" s="367"/>
      <c r="H30" s="367"/>
      <c r="I30" s="361"/>
    </row>
    <row r="31" spans="1:9" ht="12.75">
      <c r="A31" s="357"/>
      <c r="B31" s="372"/>
      <c r="C31" s="358"/>
      <c r="D31" s="342"/>
      <c r="E31" s="342"/>
      <c r="F31" s="360"/>
      <c r="G31" s="322"/>
      <c r="H31" s="367"/>
      <c r="I31" s="345"/>
    </row>
    <row r="32" spans="1:9" ht="12.75">
      <c r="A32" s="357"/>
      <c r="B32" s="372"/>
      <c r="C32" s="373"/>
      <c r="D32" s="359"/>
      <c r="E32" s="359"/>
      <c r="F32" s="374"/>
      <c r="G32" s="374"/>
      <c r="H32" s="374"/>
      <c r="I32" s="361"/>
    </row>
    <row r="33" spans="1:9" ht="12.75">
      <c r="A33" s="357"/>
      <c r="B33" s="372"/>
      <c r="C33" s="373"/>
      <c r="D33" s="359"/>
      <c r="E33" s="359"/>
      <c r="F33" s="374"/>
      <c r="G33" s="375"/>
      <c r="H33" s="367"/>
      <c r="I33" s="345"/>
    </row>
    <row r="34" spans="1:9" ht="12.75">
      <c r="A34" s="354"/>
      <c r="B34" s="347"/>
      <c r="C34" s="376"/>
      <c r="D34" s="359"/>
      <c r="E34" s="359"/>
      <c r="F34" s="340"/>
      <c r="G34" s="340"/>
      <c r="H34" s="340"/>
      <c r="I34" s="323"/>
    </row>
    <row r="35" spans="1:9" ht="12.75">
      <c r="A35" s="354"/>
      <c r="B35" s="347"/>
      <c r="C35" s="376"/>
      <c r="D35" s="377"/>
      <c r="E35" s="359"/>
      <c r="F35" s="360"/>
      <c r="G35" s="340"/>
      <c r="H35" s="378"/>
      <c r="I35" s="345"/>
    </row>
    <row r="36" spans="1:9" ht="12.75">
      <c r="A36" s="379"/>
      <c r="B36" s="380"/>
      <c r="C36" s="376"/>
      <c r="D36" s="359"/>
      <c r="E36" s="359"/>
      <c r="F36" s="340"/>
      <c r="G36" s="340"/>
      <c r="H36" s="340"/>
      <c r="I36" s="323"/>
    </row>
    <row r="37" spans="1:9" ht="12.75">
      <c r="A37" s="354"/>
      <c r="B37" s="347"/>
      <c r="C37" s="376"/>
      <c r="D37" s="359"/>
      <c r="E37" s="359"/>
      <c r="F37" s="340"/>
      <c r="G37" s="340"/>
      <c r="H37" s="340"/>
      <c r="I37" s="323"/>
    </row>
    <row r="38" spans="1:9" ht="13.5" thickBot="1">
      <c r="A38" s="354"/>
      <c r="B38" s="347"/>
      <c r="C38" s="376"/>
      <c r="D38" s="359"/>
      <c r="E38" s="359"/>
      <c r="F38" s="340"/>
      <c r="G38" s="46"/>
      <c r="H38" s="46"/>
      <c r="I38" s="381"/>
    </row>
    <row r="39" spans="1:9" ht="12.75">
      <c r="A39" s="354"/>
      <c r="B39" s="347"/>
      <c r="C39" s="376"/>
      <c r="D39" s="359"/>
      <c r="E39" s="382" t="s">
        <v>72</v>
      </c>
      <c r="F39" s="324"/>
      <c r="G39" s="340"/>
      <c r="H39" s="383"/>
      <c r="I39" s="384"/>
    </row>
    <row r="40" spans="1:9" ht="12.75">
      <c r="A40" s="354"/>
      <c r="B40" s="347"/>
      <c r="C40" s="376"/>
      <c r="D40" s="359"/>
      <c r="E40" s="385" t="s">
        <v>73</v>
      </c>
      <c r="F40" s="325"/>
      <c r="G40" s="378">
        <v>1</v>
      </c>
      <c r="H40" s="386">
        <v>0</v>
      </c>
      <c r="I40" s="387">
        <f>H40/H50</f>
        <v>0</v>
      </c>
    </row>
    <row r="41" spans="1:9" ht="12.75">
      <c r="A41" s="354"/>
      <c r="B41" s="347"/>
      <c r="C41" s="376"/>
      <c r="D41" s="359"/>
      <c r="E41" s="385" t="s">
        <v>74</v>
      </c>
      <c r="F41" s="325"/>
      <c r="G41" s="378">
        <v>2</v>
      </c>
      <c r="H41" s="386">
        <f>D15+D16</f>
        <v>7000</v>
      </c>
      <c r="I41" s="387">
        <f>H41/H50</f>
        <v>0.23209549071618038</v>
      </c>
    </row>
    <row r="42" spans="1:9" ht="12.75">
      <c r="A42" s="354"/>
      <c r="B42" s="347"/>
      <c r="C42" s="376"/>
      <c r="D42" s="359"/>
      <c r="E42" s="385" t="s">
        <v>75</v>
      </c>
      <c r="F42" s="325"/>
      <c r="G42" s="378">
        <v>3</v>
      </c>
      <c r="H42" s="386">
        <v>0</v>
      </c>
      <c r="I42" s="387">
        <f>H42/H50</f>
        <v>0</v>
      </c>
    </row>
    <row r="43" spans="1:9" ht="12.75">
      <c r="A43" s="354"/>
      <c r="B43" s="347"/>
      <c r="C43" s="376"/>
      <c r="D43" s="359"/>
      <c r="E43" s="385" t="s">
        <v>76</v>
      </c>
      <c r="F43" s="325"/>
      <c r="G43" s="378">
        <v>4</v>
      </c>
      <c r="H43" s="386">
        <f>D13+D18+D31</f>
        <v>5500</v>
      </c>
      <c r="I43" s="387">
        <f>H43/H50</f>
        <v>0.1823607427055703</v>
      </c>
    </row>
    <row r="44" spans="1:9" ht="12.75">
      <c r="A44" s="354"/>
      <c r="B44" s="347"/>
      <c r="C44" s="376"/>
      <c r="D44" s="359"/>
      <c r="E44" s="385" t="s">
        <v>77</v>
      </c>
      <c r="F44" s="325"/>
      <c r="G44" s="378">
        <v>5</v>
      </c>
      <c r="H44" s="386">
        <v>0</v>
      </c>
      <c r="I44" s="387">
        <f>H44/H50</f>
        <v>0</v>
      </c>
    </row>
    <row r="45" spans="1:9" ht="12.75">
      <c r="A45" s="354"/>
      <c r="B45" s="347"/>
      <c r="C45" s="376"/>
      <c r="D45" s="359"/>
      <c r="E45" s="385" t="s">
        <v>78</v>
      </c>
      <c r="F45" s="325"/>
      <c r="G45" s="378">
        <v>6</v>
      </c>
      <c r="H45" s="386">
        <f>D14+D17+SUM(D19:D24)+SUM(D28:D29)+D33+D35</f>
        <v>17660</v>
      </c>
      <c r="I45" s="387">
        <f>H45/H50</f>
        <v>0.5855437665782494</v>
      </c>
    </row>
    <row r="46" spans="1:9" ht="12.75">
      <c r="A46" s="354"/>
      <c r="B46" s="347"/>
      <c r="C46" s="376"/>
      <c r="D46" s="359"/>
      <c r="E46" s="385" t="s">
        <v>79</v>
      </c>
      <c r="F46" s="325"/>
      <c r="G46" s="378">
        <v>7</v>
      </c>
      <c r="H46" s="386">
        <v>0</v>
      </c>
      <c r="I46" s="387">
        <f>H46/H50</f>
        <v>0</v>
      </c>
    </row>
    <row r="47" spans="1:9" ht="12.75">
      <c r="A47" s="354"/>
      <c r="B47" s="347"/>
      <c r="C47" s="376"/>
      <c r="D47" s="359"/>
      <c r="E47" s="385" t="s">
        <v>81</v>
      </c>
      <c r="F47" s="325"/>
      <c r="G47" s="378">
        <v>8</v>
      </c>
      <c r="H47" s="386">
        <v>0</v>
      </c>
      <c r="I47" s="387">
        <f>H47/H50</f>
        <v>0</v>
      </c>
    </row>
    <row r="48" spans="1:9" ht="13.5" thickBot="1">
      <c r="A48" s="354"/>
      <c r="B48" s="347"/>
      <c r="C48" s="376"/>
      <c r="D48" s="359"/>
      <c r="E48" s="388" t="s">
        <v>80</v>
      </c>
      <c r="F48" s="326"/>
      <c r="G48" s="378">
        <v>9</v>
      </c>
      <c r="H48" s="386">
        <v>0</v>
      </c>
      <c r="I48" s="387">
        <f>H48/H50</f>
        <v>0</v>
      </c>
    </row>
    <row r="49" spans="1:9" ht="12.75">
      <c r="A49" s="354"/>
      <c r="B49" s="347"/>
      <c r="C49" s="376"/>
      <c r="D49" s="359"/>
      <c r="E49" s="359"/>
      <c r="F49" s="340"/>
      <c r="G49" s="340"/>
      <c r="H49" s="383"/>
      <c r="I49" s="384"/>
    </row>
    <row r="50" spans="1:9" ht="12.75">
      <c r="A50" s="354"/>
      <c r="B50" s="347"/>
      <c r="C50" s="376"/>
      <c r="D50" s="359"/>
      <c r="E50" s="359"/>
      <c r="F50" s="378" t="s">
        <v>48</v>
      </c>
      <c r="G50" s="340"/>
      <c r="H50" s="389">
        <f>SUM(H40:H48)</f>
        <v>30160</v>
      </c>
      <c r="I50" s="390">
        <f>SUM(I40:I48)</f>
        <v>1</v>
      </c>
    </row>
  </sheetData>
  <mergeCells count="2">
    <mergeCell ref="A11:B11"/>
    <mergeCell ref="F26:H26"/>
  </mergeCells>
  <printOptions gridLines="1"/>
  <pageMargins left="0.75" right="0.75" top="1" bottom="1" header="0.5" footer="0.5"/>
  <pageSetup fitToHeight="1" fitToWidth="1" horizontalDpi="600" verticalDpi="600" orientation="landscape" paperSize="3"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2009-10-15T14:48:00Z</cp:lastPrinted>
  <dcterms:created xsi:type="dcterms:W3CDTF">2001-10-24T18:11:20Z</dcterms:created>
  <dcterms:modified xsi:type="dcterms:W3CDTF">2009-10-22T11:07:46Z</dcterms:modified>
  <cp:category/>
  <cp:version/>
  <cp:contentType/>
  <cp:contentStatus/>
</cp:coreProperties>
</file>